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riedl\Desktop\PDPS Cyklostezka A6\"/>
    </mc:Choice>
  </mc:AlternateContent>
  <bookViews>
    <workbookView xWindow="0" yWindow="0" windowWidth="23040" windowHeight="8496"/>
  </bookViews>
  <sheets>
    <sheet name="Rekapitulace stavby" sheetId="1" r:id="rId1"/>
    <sheet name="SO 101 - Cyklostezka" sheetId="2" r:id="rId2"/>
    <sheet name="Pokyny pro vyplnění" sheetId="3" r:id="rId3"/>
  </sheets>
  <definedNames>
    <definedName name="_xlnm._FilterDatabase" localSheetId="1" hidden="1">'SO 101 - Cyklostezka'!$C$95:$K$468</definedName>
    <definedName name="_xlnm.Print_Titles" localSheetId="0">'Rekapitulace stavby'!$52:$52</definedName>
    <definedName name="_xlnm.Print_Titles" localSheetId="1">'SO 101 - Cyklostezka'!$95:$95</definedName>
    <definedName name="_xlnm.Print_Area" localSheetId="2">'Pokyny pro vyplnění'!$B$2:$K$71,'Pokyny pro vyplnění'!$B$74:$K$118,'Pokyny pro vyplnění'!$B$121:$K$161,'Pokyny pro vyplnění'!$B$164:$K$219</definedName>
    <definedName name="_xlnm.Print_Area" localSheetId="0">'Rekapitulace stavby'!$D$4:$AO$36,'Rekapitulace stavby'!$C$42:$AQ$56</definedName>
    <definedName name="_xlnm.Print_Area" localSheetId="1">'SO 101 - Cyklostezka'!$C$4:$J$39,'SO 101 - Cyklostezka'!$C$45:$J$77,'SO 101 - Cyklostezka'!$C$83:$K$468</definedName>
  </definedNames>
  <calcPr calcId="162913"/>
</workbook>
</file>

<file path=xl/calcChain.xml><?xml version="1.0" encoding="utf-8"?>
<calcChain xmlns="http://schemas.openxmlformats.org/spreadsheetml/2006/main">
  <c r="J37" i="2" l="1"/>
  <c r="J36" i="2"/>
  <c r="AY55" i="1"/>
  <c r="J35" i="2"/>
  <c r="AX55" i="1"/>
  <c r="BI467" i="2"/>
  <c r="BH467" i="2"/>
  <c r="BG467" i="2"/>
  <c r="BF467" i="2"/>
  <c r="T467" i="2"/>
  <c r="T466" i="2"/>
  <c r="R467" i="2"/>
  <c r="R466" i="2" s="1"/>
  <c r="P467" i="2"/>
  <c r="P466" i="2"/>
  <c r="BI464" i="2"/>
  <c r="BH464" i="2"/>
  <c r="BG464" i="2"/>
  <c r="BF464" i="2"/>
  <c r="T464" i="2"/>
  <c r="T463" i="2"/>
  <c r="R464" i="2"/>
  <c r="R463" i="2"/>
  <c r="P464" i="2"/>
  <c r="P463" i="2" s="1"/>
  <c r="BI461" i="2"/>
  <c r="BH461" i="2"/>
  <c r="BG461" i="2"/>
  <c r="BF461" i="2"/>
  <c r="T461" i="2"/>
  <c r="R461" i="2"/>
  <c r="P461" i="2"/>
  <c r="BI459" i="2"/>
  <c r="BH459" i="2"/>
  <c r="BG459" i="2"/>
  <c r="BF459" i="2"/>
  <c r="T459" i="2"/>
  <c r="R459" i="2"/>
  <c r="P459" i="2"/>
  <c r="BI455" i="2"/>
  <c r="BH455" i="2"/>
  <c r="BG455" i="2"/>
  <c r="BF455" i="2"/>
  <c r="T455" i="2"/>
  <c r="R455" i="2"/>
  <c r="P455" i="2"/>
  <c r="BI453" i="2"/>
  <c r="BH453" i="2"/>
  <c r="BG453" i="2"/>
  <c r="BF453" i="2"/>
  <c r="T453" i="2"/>
  <c r="R453" i="2"/>
  <c r="P453" i="2"/>
  <c r="BI449" i="2"/>
  <c r="BH449" i="2"/>
  <c r="BG449" i="2"/>
  <c r="BF449" i="2"/>
  <c r="T449" i="2"/>
  <c r="R449" i="2"/>
  <c r="P449" i="2"/>
  <c r="BI445" i="2"/>
  <c r="BH445" i="2"/>
  <c r="BG445" i="2"/>
  <c r="BF445" i="2"/>
  <c r="T445" i="2"/>
  <c r="R445" i="2"/>
  <c r="P445" i="2"/>
  <c r="BI443" i="2"/>
  <c r="BH443" i="2"/>
  <c r="BG443" i="2"/>
  <c r="BF443" i="2"/>
  <c r="T443" i="2"/>
  <c r="R443" i="2"/>
  <c r="P443" i="2"/>
  <c r="BI440" i="2"/>
  <c r="BH440" i="2"/>
  <c r="BG440" i="2"/>
  <c r="BF440" i="2"/>
  <c r="T440" i="2"/>
  <c r="R440" i="2"/>
  <c r="P440" i="2"/>
  <c r="BI437" i="2"/>
  <c r="BH437" i="2"/>
  <c r="BG437" i="2"/>
  <c r="BF437" i="2"/>
  <c r="T437" i="2"/>
  <c r="R437" i="2"/>
  <c r="P437" i="2"/>
  <c r="BI435" i="2"/>
  <c r="BH435" i="2"/>
  <c r="BG435" i="2"/>
  <c r="BF435" i="2"/>
  <c r="T435" i="2"/>
  <c r="R435" i="2"/>
  <c r="P435" i="2"/>
  <c r="BI432" i="2"/>
  <c r="BH432" i="2"/>
  <c r="BG432" i="2"/>
  <c r="BF432" i="2"/>
  <c r="T432" i="2"/>
  <c r="R432" i="2"/>
  <c r="P432" i="2"/>
  <c r="BI429" i="2"/>
  <c r="BH429" i="2"/>
  <c r="BG429" i="2"/>
  <c r="BF429" i="2"/>
  <c r="T429" i="2"/>
  <c r="R429" i="2"/>
  <c r="P429" i="2"/>
  <c r="BI426" i="2"/>
  <c r="BH426" i="2"/>
  <c r="BG426" i="2"/>
  <c r="BF426" i="2"/>
  <c r="T426" i="2"/>
  <c r="R426" i="2"/>
  <c r="P426" i="2"/>
  <c r="BI424" i="2"/>
  <c r="BH424" i="2"/>
  <c r="BG424" i="2"/>
  <c r="BF424" i="2"/>
  <c r="T424" i="2"/>
  <c r="R424" i="2"/>
  <c r="P424" i="2"/>
  <c r="BI421" i="2"/>
  <c r="BH421" i="2"/>
  <c r="BG421" i="2"/>
  <c r="BF421" i="2"/>
  <c r="T421" i="2"/>
  <c r="R421" i="2"/>
  <c r="P421" i="2"/>
  <c r="BI419" i="2"/>
  <c r="BH419" i="2"/>
  <c r="BG419" i="2"/>
  <c r="BF419" i="2"/>
  <c r="T419" i="2"/>
  <c r="R419" i="2"/>
  <c r="P419" i="2"/>
  <c r="BI414" i="2"/>
  <c r="BH414" i="2"/>
  <c r="BG414" i="2"/>
  <c r="BF414" i="2"/>
  <c r="T414" i="2"/>
  <c r="R414" i="2"/>
  <c r="P414" i="2"/>
  <c r="BI411" i="2"/>
  <c r="BH411" i="2"/>
  <c r="BG411" i="2"/>
  <c r="BF411" i="2"/>
  <c r="T411" i="2"/>
  <c r="R411" i="2"/>
  <c r="P411" i="2"/>
  <c r="BI409" i="2"/>
  <c r="BH409" i="2"/>
  <c r="BG409" i="2"/>
  <c r="BF409" i="2"/>
  <c r="T409" i="2"/>
  <c r="R409" i="2"/>
  <c r="P409" i="2"/>
  <c r="BI406" i="2"/>
  <c r="BH406" i="2"/>
  <c r="BG406" i="2"/>
  <c r="BF406" i="2"/>
  <c r="T406" i="2"/>
  <c r="R406" i="2"/>
  <c r="P406" i="2"/>
  <c r="BI404" i="2"/>
  <c r="BH404" i="2"/>
  <c r="BG404" i="2"/>
  <c r="BF404" i="2"/>
  <c r="T404" i="2"/>
  <c r="R404" i="2"/>
  <c r="P404" i="2"/>
  <c r="BI400" i="2"/>
  <c r="BH400" i="2"/>
  <c r="BG400" i="2"/>
  <c r="BF400" i="2"/>
  <c r="T400" i="2"/>
  <c r="R400" i="2"/>
  <c r="P400" i="2"/>
  <c r="BI399" i="2"/>
  <c r="BH399" i="2"/>
  <c r="BG399" i="2"/>
  <c r="BF399" i="2"/>
  <c r="T399" i="2"/>
  <c r="R399" i="2"/>
  <c r="P399" i="2"/>
  <c r="BI397" i="2"/>
  <c r="BH397" i="2"/>
  <c r="BG397" i="2"/>
  <c r="BF397" i="2"/>
  <c r="T397" i="2"/>
  <c r="R397" i="2"/>
  <c r="P397" i="2"/>
  <c r="BI396" i="2"/>
  <c r="BH396" i="2"/>
  <c r="BG396" i="2"/>
  <c r="BF396" i="2"/>
  <c r="T396" i="2"/>
  <c r="R396" i="2"/>
  <c r="P396" i="2"/>
  <c r="BI395" i="2"/>
  <c r="BH395" i="2"/>
  <c r="BG395" i="2"/>
  <c r="BF395" i="2"/>
  <c r="T395" i="2"/>
  <c r="R395" i="2"/>
  <c r="P395" i="2"/>
  <c r="BI393" i="2"/>
  <c r="BH393" i="2"/>
  <c r="BG393" i="2"/>
  <c r="BF393" i="2"/>
  <c r="T393" i="2"/>
  <c r="R393" i="2"/>
  <c r="P393" i="2"/>
  <c r="BI390" i="2"/>
  <c r="BH390" i="2"/>
  <c r="BG390" i="2"/>
  <c r="BF390" i="2"/>
  <c r="T390" i="2"/>
  <c r="R390" i="2"/>
  <c r="P390" i="2"/>
  <c r="BI386" i="2"/>
  <c r="BH386" i="2"/>
  <c r="BG386" i="2"/>
  <c r="BF386" i="2"/>
  <c r="T386" i="2"/>
  <c r="R386" i="2"/>
  <c r="P386" i="2"/>
  <c r="BI384" i="2"/>
  <c r="BH384" i="2"/>
  <c r="BG384" i="2"/>
  <c r="BF384" i="2"/>
  <c r="T384" i="2"/>
  <c r="R384" i="2"/>
  <c r="P384" i="2"/>
  <c r="BI381" i="2"/>
  <c r="BH381" i="2"/>
  <c r="BG381" i="2"/>
  <c r="BF381" i="2"/>
  <c r="T381" i="2"/>
  <c r="R381" i="2"/>
  <c r="P381" i="2"/>
  <c r="BI380" i="2"/>
  <c r="BH380" i="2"/>
  <c r="BG380" i="2"/>
  <c r="BF380" i="2"/>
  <c r="T380" i="2"/>
  <c r="R380" i="2"/>
  <c r="P380" i="2"/>
  <c r="BI376" i="2"/>
  <c r="BH376" i="2"/>
  <c r="BG376" i="2"/>
  <c r="BF376" i="2"/>
  <c r="T376" i="2"/>
  <c r="R376" i="2"/>
  <c r="P376" i="2"/>
  <c r="BI372" i="2"/>
  <c r="BH372" i="2"/>
  <c r="BG372" i="2"/>
  <c r="BF372" i="2"/>
  <c r="T372" i="2"/>
  <c r="R372" i="2"/>
  <c r="P372" i="2"/>
  <c r="BI370" i="2"/>
  <c r="BH370" i="2"/>
  <c r="BG370" i="2"/>
  <c r="BF370" i="2"/>
  <c r="T370" i="2"/>
  <c r="R370" i="2"/>
  <c r="P370" i="2"/>
  <c r="BI366" i="2"/>
  <c r="BH366" i="2"/>
  <c r="BG366" i="2"/>
  <c r="BF366" i="2"/>
  <c r="T366" i="2"/>
  <c r="R366" i="2"/>
  <c r="P366" i="2"/>
  <c r="BI363" i="2"/>
  <c r="BH363" i="2"/>
  <c r="BG363" i="2"/>
  <c r="BF363" i="2"/>
  <c r="T363" i="2"/>
  <c r="R363" i="2"/>
  <c r="P363" i="2"/>
  <c r="BI361" i="2"/>
  <c r="BH361" i="2"/>
  <c r="BG361" i="2"/>
  <c r="BF361" i="2"/>
  <c r="T361" i="2"/>
  <c r="R361" i="2"/>
  <c r="P361" i="2"/>
  <c r="BI359" i="2"/>
  <c r="BH359" i="2"/>
  <c r="BG359" i="2"/>
  <c r="BF359" i="2"/>
  <c r="T359" i="2"/>
  <c r="R359" i="2"/>
  <c r="P359" i="2"/>
  <c r="BI357" i="2"/>
  <c r="BH357" i="2"/>
  <c r="BG357" i="2"/>
  <c r="BF357" i="2"/>
  <c r="T357" i="2"/>
  <c r="R357" i="2"/>
  <c r="P357" i="2"/>
  <c r="BI355" i="2"/>
  <c r="BH355" i="2"/>
  <c r="BG355" i="2"/>
  <c r="BF355" i="2"/>
  <c r="T355" i="2"/>
  <c r="R355" i="2"/>
  <c r="P355" i="2"/>
  <c r="BI352" i="2"/>
  <c r="BH352" i="2"/>
  <c r="BG352" i="2"/>
  <c r="BF352" i="2"/>
  <c r="T352" i="2"/>
  <c r="R352" i="2"/>
  <c r="P352" i="2"/>
  <c r="BI348" i="2"/>
  <c r="BH348" i="2"/>
  <c r="BG348" i="2"/>
  <c r="BF348" i="2"/>
  <c r="T348" i="2"/>
  <c r="R348" i="2"/>
  <c r="P348" i="2"/>
  <c r="BI345" i="2"/>
  <c r="BH345" i="2"/>
  <c r="BG345" i="2"/>
  <c r="BF345" i="2"/>
  <c r="T345" i="2"/>
  <c r="R345" i="2"/>
  <c r="P345" i="2"/>
  <c r="BI342" i="2"/>
  <c r="BH342" i="2"/>
  <c r="BG342" i="2"/>
  <c r="BF342" i="2"/>
  <c r="T342" i="2"/>
  <c r="R342" i="2"/>
  <c r="P342" i="2"/>
  <c r="BI339" i="2"/>
  <c r="BH339" i="2"/>
  <c r="BG339" i="2"/>
  <c r="BF339" i="2"/>
  <c r="T339" i="2"/>
  <c r="R339" i="2"/>
  <c r="P339" i="2"/>
  <c r="BI337" i="2"/>
  <c r="BH337" i="2"/>
  <c r="BG337" i="2"/>
  <c r="BF337" i="2"/>
  <c r="T337" i="2"/>
  <c r="R337" i="2"/>
  <c r="P337" i="2"/>
  <c r="BI335" i="2"/>
  <c r="BH335" i="2"/>
  <c r="BG335" i="2"/>
  <c r="BF335" i="2"/>
  <c r="T335" i="2"/>
  <c r="R335" i="2"/>
  <c r="P335" i="2"/>
  <c r="BI333" i="2"/>
  <c r="BH333" i="2"/>
  <c r="BG333" i="2"/>
  <c r="BF333" i="2"/>
  <c r="T333" i="2"/>
  <c r="R333" i="2"/>
  <c r="P333" i="2"/>
  <c r="BI330" i="2"/>
  <c r="BH330" i="2"/>
  <c r="BG330" i="2"/>
  <c r="BF330" i="2"/>
  <c r="T330" i="2"/>
  <c r="R330" i="2"/>
  <c r="P330" i="2"/>
  <c r="BI327" i="2"/>
  <c r="BH327" i="2"/>
  <c r="BG327" i="2"/>
  <c r="BF327" i="2"/>
  <c r="T327" i="2"/>
  <c r="R327" i="2"/>
  <c r="P327" i="2"/>
  <c r="BI324" i="2"/>
  <c r="BH324" i="2"/>
  <c r="BG324" i="2"/>
  <c r="BF324" i="2"/>
  <c r="T324" i="2"/>
  <c r="R324" i="2"/>
  <c r="P324" i="2"/>
  <c r="BI323" i="2"/>
  <c r="BH323" i="2"/>
  <c r="BG323" i="2"/>
  <c r="BF323" i="2"/>
  <c r="T323" i="2"/>
  <c r="R323" i="2"/>
  <c r="P323" i="2"/>
  <c r="BI320" i="2"/>
  <c r="BH320" i="2"/>
  <c r="BG320" i="2"/>
  <c r="BF320" i="2"/>
  <c r="T320" i="2"/>
  <c r="R320" i="2"/>
  <c r="P320" i="2"/>
  <c r="BI319" i="2"/>
  <c r="BH319" i="2"/>
  <c r="BG319" i="2"/>
  <c r="BF319" i="2"/>
  <c r="T319" i="2"/>
  <c r="R319" i="2"/>
  <c r="P319" i="2"/>
  <c r="BI316" i="2"/>
  <c r="BH316" i="2"/>
  <c r="BG316" i="2"/>
  <c r="BF316" i="2"/>
  <c r="T316" i="2"/>
  <c r="R316" i="2"/>
  <c r="P316" i="2"/>
  <c r="BI315" i="2"/>
  <c r="BH315" i="2"/>
  <c r="BG315" i="2"/>
  <c r="BF315" i="2"/>
  <c r="T315" i="2"/>
  <c r="R315" i="2"/>
  <c r="P315" i="2"/>
  <c r="BI314" i="2"/>
  <c r="BH314" i="2"/>
  <c r="BG314" i="2"/>
  <c r="BF314" i="2"/>
  <c r="T314" i="2"/>
  <c r="R314" i="2"/>
  <c r="P314" i="2"/>
  <c r="BI312" i="2"/>
  <c r="BH312" i="2"/>
  <c r="BG312" i="2"/>
  <c r="BF312" i="2"/>
  <c r="T312" i="2"/>
  <c r="R312" i="2"/>
  <c r="P312" i="2"/>
  <c r="BI310" i="2"/>
  <c r="BH310" i="2"/>
  <c r="BG310" i="2"/>
  <c r="BF310" i="2"/>
  <c r="T310" i="2"/>
  <c r="R310" i="2"/>
  <c r="P310" i="2"/>
  <c r="BI307" i="2"/>
  <c r="BH307" i="2"/>
  <c r="BG307" i="2"/>
  <c r="BF307" i="2"/>
  <c r="T307" i="2"/>
  <c r="R307" i="2"/>
  <c r="P307" i="2"/>
  <c r="BI304" i="2"/>
  <c r="BH304" i="2"/>
  <c r="BG304" i="2"/>
  <c r="BF304" i="2"/>
  <c r="T304" i="2"/>
  <c r="R304" i="2"/>
  <c r="P304" i="2"/>
  <c r="BI301" i="2"/>
  <c r="BH301" i="2"/>
  <c r="BG301" i="2"/>
  <c r="BF301" i="2"/>
  <c r="T301" i="2"/>
  <c r="R301" i="2"/>
  <c r="P301" i="2"/>
  <c r="BI298" i="2"/>
  <c r="BH298" i="2"/>
  <c r="BG298" i="2"/>
  <c r="BF298" i="2"/>
  <c r="T298" i="2"/>
  <c r="R298" i="2"/>
  <c r="P298" i="2"/>
  <c r="BI291" i="2"/>
  <c r="BH291" i="2"/>
  <c r="BG291" i="2"/>
  <c r="BF291" i="2"/>
  <c r="T291" i="2"/>
  <c r="R291" i="2"/>
  <c r="P291" i="2"/>
  <c r="BI288" i="2"/>
  <c r="BH288" i="2"/>
  <c r="BG288" i="2"/>
  <c r="BF288" i="2"/>
  <c r="T288" i="2"/>
  <c r="R288" i="2"/>
  <c r="P288" i="2"/>
  <c r="BI281" i="2"/>
  <c r="BH281" i="2"/>
  <c r="BG281" i="2"/>
  <c r="BF281" i="2"/>
  <c r="T281" i="2"/>
  <c r="R281" i="2"/>
  <c r="P281" i="2"/>
  <c r="BI274" i="2"/>
  <c r="BH274" i="2"/>
  <c r="BG274" i="2"/>
  <c r="BF274" i="2"/>
  <c r="T274" i="2"/>
  <c r="R274" i="2"/>
  <c r="P274" i="2"/>
  <c r="BI263" i="2"/>
  <c r="BH263" i="2"/>
  <c r="BG263" i="2"/>
  <c r="BF263" i="2"/>
  <c r="T263" i="2"/>
  <c r="R263" i="2"/>
  <c r="P263" i="2"/>
  <c r="BI261" i="2"/>
  <c r="BH261" i="2"/>
  <c r="BG261" i="2"/>
  <c r="BF261" i="2"/>
  <c r="T261" i="2"/>
  <c r="R261" i="2"/>
  <c r="P261" i="2"/>
  <c r="BI258" i="2"/>
  <c r="BH258" i="2"/>
  <c r="BG258" i="2"/>
  <c r="BF258" i="2"/>
  <c r="T258" i="2"/>
  <c r="R258" i="2"/>
  <c r="P258" i="2"/>
  <c r="BI255" i="2"/>
  <c r="BH255" i="2"/>
  <c r="BG255" i="2"/>
  <c r="BF255" i="2"/>
  <c r="T255" i="2"/>
  <c r="R255" i="2"/>
  <c r="P255" i="2"/>
  <c r="BI253" i="2"/>
  <c r="BH253" i="2"/>
  <c r="BG253" i="2"/>
  <c r="BF253" i="2"/>
  <c r="T253" i="2"/>
  <c r="R253" i="2"/>
  <c r="P253" i="2"/>
  <c r="BI250" i="2"/>
  <c r="BH250" i="2"/>
  <c r="BG250" i="2"/>
  <c r="BF250" i="2"/>
  <c r="T250" i="2"/>
  <c r="R250" i="2"/>
  <c r="P250" i="2"/>
  <c r="BI245" i="2"/>
  <c r="BH245" i="2"/>
  <c r="BG245" i="2"/>
  <c r="BF245" i="2"/>
  <c r="T245" i="2"/>
  <c r="R245" i="2"/>
  <c r="P245" i="2"/>
  <c r="BI241" i="2"/>
  <c r="BH241" i="2"/>
  <c r="BG241" i="2"/>
  <c r="BF241" i="2"/>
  <c r="T241" i="2"/>
  <c r="R241" i="2"/>
  <c r="P241" i="2"/>
  <c r="BI239" i="2"/>
  <c r="BH239" i="2"/>
  <c r="BG239" i="2"/>
  <c r="BF239" i="2"/>
  <c r="T239" i="2"/>
  <c r="R239" i="2"/>
  <c r="P239" i="2"/>
  <c r="BI235" i="2"/>
  <c r="BH235" i="2"/>
  <c r="BG235" i="2"/>
  <c r="BF235" i="2"/>
  <c r="T235" i="2"/>
  <c r="R235" i="2"/>
  <c r="P235" i="2"/>
  <c r="BI233" i="2"/>
  <c r="BH233" i="2"/>
  <c r="BG233" i="2"/>
  <c r="BF233" i="2"/>
  <c r="T233" i="2"/>
  <c r="R233" i="2"/>
  <c r="P233" i="2"/>
  <c r="BI231" i="2"/>
  <c r="BH231" i="2"/>
  <c r="BG231" i="2"/>
  <c r="BF231" i="2"/>
  <c r="T231" i="2"/>
  <c r="R231" i="2"/>
  <c r="P231" i="2"/>
  <c r="BI228" i="2"/>
  <c r="BH228" i="2"/>
  <c r="BG228" i="2"/>
  <c r="BF228" i="2"/>
  <c r="T228" i="2"/>
  <c r="R228" i="2"/>
  <c r="P228" i="2"/>
  <c r="BI226" i="2"/>
  <c r="BH226" i="2"/>
  <c r="BG226" i="2"/>
  <c r="BF226" i="2"/>
  <c r="T226" i="2"/>
  <c r="R226" i="2"/>
  <c r="P226" i="2"/>
  <c r="BI224" i="2"/>
  <c r="BH224" i="2"/>
  <c r="BG224" i="2"/>
  <c r="BF224" i="2"/>
  <c r="T224" i="2"/>
  <c r="R224" i="2"/>
  <c r="P224" i="2"/>
  <c r="BI222" i="2"/>
  <c r="BH222" i="2"/>
  <c r="BG222" i="2"/>
  <c r="BF222" i="2"/>
  <c r="T222" i="2"/>
  <c r="R222" i="2"/>
  <c r="P222" i="2"/>
  <c r="BI220" i="2"/>
  <c r="BH220" i="2"/>
  <c r="BG220" i="2"/>
  <c r="BF220" i="2"/>
  <c r="T220" i="2"/>
  <c r="R220" i="2"/>
  <c r="P220" i="2"/>
  <c r="BI217" i="2"/>
  <c r="BH217" i="2"/>
  <c r="BG217" i="2"/>
  <c r="BF217" i="2"/>
  <c r="T217" i="2"/>
  <c r="R217" i="2"/>
  <c r="P217" i="2"/>
  <c r="BI215" i="2"/>
  <c r="BH215" i="2"/>
  <c r="BG215" i="2"/>
  <c r="BF215" i="2"/>
  <c r="T215" i="2"/>
  <c r="R215" i="2"/>
  <c r="P215" i="2"/>
  <c r="BI210" i="2"/>
  <c r="BH210" i="2"/>
  <c r="BG210" i="2"/>
  <c r="BF210" i="2"/>
  <c r="T210" i="2"/>
  <c r="R210" i="2"/>
  <c r="P210" i="2"/>
  <c r="BI208" i="2"/>
  <c r="BH208" i="2"/>
  <c r="BG208" i="2"/>
  <c r="BF208" i="2"/>
  <c r="T208" i="2"/>
  <c r="R208" i="2"/>
  <c r="P208" i="2"/>
  <c r="BI204" i="2"/>
  <c r="BH204" i="2"/>
  <c r="BG204" i="2"/>
  <c r="BF204" i="2"/>
  <c r="T204" i="2"/>
  <c r="R204" i="2"/>
  <c r="P204" i="2"/>
  <c r="BI202" i="2"/>
  <c r="BH202" i="2"/>
  <c r="BG202" i="2"/>
  <c r="BF202" i="2"/>
  <c r="T202" i="2"/>
  <c r="R202" i="2"/>
  <c r="P202" i="2"/>
  <c r="BI197" i="2"/>
  <c r="BH197" i="2"/>
  <c r="BG197" i="2"/>
  <c r="BF197" i="2"/>
  <c r="T197" i="2"/>
  <c r="R197" i="2"/>
  <c r="P197" i="2"/>
  <c r="BI193" i="2"/>
  <c r="BH193" i="2"/>
  <c r="BG193" i="2"/>
  <c r="BF193" i="2"/>
  <c r="T193" i="2"/>
  <c r="R193" i="2"/>
  <c r="P193" i="2"/>
  <c r="BI188" i="2"/>
  <c r="BH188" i="2"/>
  <c r="BG188" i="2"/>
  <c r="BF188" i="2"/>
  <c r="T188" i="2"/>
  <c r="R188" i="2"/>
  <c r="P188" i="2"/>
  <c r="BI185" i="2"/>
  <c r="BH185" i="2"/>
  <c r="BG185" i="2"/>
  <c r="BF185" i="2"/>
  <c r="T185" i="2"/>
  <c r="R185" i="2"/>
  <c r="P185" i="2"/>
  <c r="BI179" i="2"/>
  <c r="BH179" i="2"/>
  <c r="BG179" i="2"/>
  <c r="BF179" i="2"/>
  <c r="T179" i="2"/>
  <c r="R179" i="2"/>
  <c r="P179" i="2"/>
  <c r="BI174" i="2"/>
  <c r="BH174" i="2"/>
  <c r="BG174" i="2"/>
  <c r="BF174" i="2"/>
  <c r="T174" i="2"/>
  <c r="R174" i="2"/>
  <c r="P174" i="2"/>
  <c r="BI168" i="2"/>
  <c r="BH168" i="2"/>
  <c r="BG168" i="2"/>
  <c r="BF168" i="2"/>
  <c r="T168" i="2"/>
  <c r="R168" i="2"/>
  <c r="P168" i="2"/>
  <c r="BI164" i="2"/>
  <c r="BH164" i="2"/>
  <c r="BG164" i="2"/>
  <c r="BF164" i="2"/>
  <c r="T164" i="2"/>
  <c r="R164" i="2"/>
  <c r="P164" i="2"/>
  <c r="BI160" i="2"/>
  <c r="BH160" i="2"/>
  <c r="BG160" i="2"/>
  <c r="BF160" i="2"/>
  <c r="T160" i="2"/>
  <c r="R160" i="2"/>
  <c r="P160" i="2"/>
  <c r="BI153" i="2"/>
  <c r="BH153" i="2"/>
  <c r="BG153" i="2"/>
  <c r="BF153" i="2"/>
  <c r="T153" i="2"/>
  <c r="R153" i="2"/>
  <c r="P153" i="2"/>
  <c r="BI139" i="2"/>
  <c r="BH139" i="2"/>
  <c r="BG139" i="2"/>
  <c r="BF139" i="2"/>
  <c r="T139" i="2"/>
  <c r="R139" i="2"/>
  <c r="P139" i="2"/>
  <c r="BI128" i="2"/>
  <c r="BH128" i="2"/>
  <c r="BG128" i="2"/>
  <c r="BF128" i="2"/>
  <c r="T128" i="2"/>
  <c r="R128" i="2"/>
  <c r="P128" i="2"/>
  <c r="BI124" i="2"/>
  <c r="BH124" i="2"/>
  <c r="BG124" i="2"/>
  <c r="BF124" i="2"/>
  <c r="T124" i="2"/>
  <c r="R124" i="2"/>
  <c r="P124" i="2"/>
  <c r="BI120" i="2"/>
  <c r="BH120" i="2"/>
  <c r="BG120" i="2"/>
  <c r="BF120" i="2"/>
  <c r="T120" i="2"/>
  <c r="R120" i="2"/>
  <c r="P120" i="2"/>
  <c r="BI114" i="2"/>
  <c r="BH114" i="2"/>
  <c r="BG114" i="2"/>
  <c r="BF114" i="2"/>
  <c r="T114" i="2"/>
  <c r="R114" i="2"/>
  <c r="P114" i="2"/>
  <c r="BI109" i="2"/>
  <c r="BH109" i="2"/>
  <c r="BG109" i="2"/>
  <c r="BF109" i="2"/>
  <c r="J34" i="2" s="1"/>
  <c r="T109" i="2"/>
  <c r="R109" i="2"/>
  <c r="P109" i="2"/>
  <c r="BI103" i="2"/>
  <c r="BH103" i="2"/>
  <c r="BG103" i="2"/>
  <c r="BF103" i="2"/>
  <c r="T103" i="2"/>
  <c r="R103" i="2"/>
  <c r="P103" i="2"/>
  <c r="BI99" i="2"/>
  <c r="BH99" i="2"/>
  <c r="BG99" i="2"/>
  <c r="BF99" i="2"/>
  <c r="T99" i="2"/>
  <c r="R99" i="2"/>
  <c r="P99" i="2"/>
  <c r="J92" i="2"/>
  <c r="F92" i="2"/>
  <c r="F90" i="2"/>
  <c r="E88" i="2"/>
  <c r="J54" i="2"/>
  <c r="F54" i="2"/>
  <c r="F52" i="2"/>
  <c r="E50" i="2"/>
  <c r="J24" i="2"/>
  <c r="E24" i="2"/>
  <c r="J93" i="2" s="1"/>
  <c r="J23" i="2"/>
  <c r="J18" i="2"/>
  <c r="E18" i="2"/>
  <c r="F93" i="2" s="1"/>
  <c r="J17" i="2"/>
  <c r="J12" i="2"/>
  <c r="J90" i="2" s="1"/>
  <c r="E7" i="2"/>
  <c r="E86" i="2" s="1"/>
  <c r="L50" i="1"/>
  <c r="AM50" i="1"/>
  <c r="AM49" i="1"/>
  <c r="L49" i="1"/>
  <c r="AM47" i="1"/>
  <c r="L47" i="1"/>
  <c r="L45" i="1"/>
  <c r="L44" i="1"/>
  <c r="BK400" i="2"/>
  <c r="BK355" i="2"/>
  <c r="BK307" i="2"/>
  <c r="BK224" i="2"/>
  <c r="J406" i="2"/>
  <c r="J361" i="2"/>
  <c r="J314" i="2"/>
  <c r="J253" i="2"/>
  <c r="BK179" i="2"/>
  <c r="BK467" i="2"/>
  <c r="BK459" i="2"/>
  <c r="BK443" i="2"/>
  <c r="BK429" i="2"/>
  <c r="J419" i="2"/>
  <c r="BK395" i="2"/>
  <c r="BK357" i="2"/>
  <c r="BK323" i="2"/>
  <c r="J241" i="2"/>
  <c r="J114" i="2"/>
  <c r="BK258" i="2"/>
  <c r="AS54" i="1"/>
  <c r="J386" i="2"/>
  <c r="BK324" i="2"/>
  <c r="J301" i="2"/>
  <c r="BK197" i="2"/>
  <c r="J239" i="2"/>
  <c r="BK168" i="2"/>
  <c r="J376" i="2"/>
  <c r="BK348" i="2"/>
  <c r="J315" i="2"/>
  <c r="BK274" i="2"/>
  <c r="J215" i="2"/>
  <c r="J99" i="2"/>
  <c r="BK453" i="2"/>
  <c r="BK435" i="2"/>
  <c r="BK421" i="2"/>
  <c r="BK404" i="2"/>
  <c r="BK372" i="2"/>
  <c r="BK337" i="2"/>
  <c r="BK304" i="2"/>
  <c r="BK235" i="2"/>
  <c r="J160" i="2"/>
  <c r="F34" i="2"/>
  <c r="J397" i="2"/>
  <c r="J370" i="2"/>
  <c r="J319" i="2"/>
  <c r="J217" i="2"/>
  <c r="J103" i="2"/>
  <c r="J459" i="2"/>
  <c r="BK437" i="2"/>
  <c r="BK261" i="2"/>
  <c r="J128" i="2"/>
  <c r="J235" i="2"/>
  <c r="BK160" i="2"/>
  <c r="BK393" i="2"/>
  <c r="J355" i="2"/>
  <c r="J310" i="2"/>
  <c r="J222" i="2"/>
  <c r="BK124" i="2"/>
  <c r="BK250" i="2"/>
  <c r="J204" i="2"/>
  <c r="J390" i="2"/>
  <c r="BK335" i="2"/>
  <c r="J312" i="2"/>
  <c r="J250" i="2"/>
  <c r="BK164" i="2"/>
  <c r="J467" i="2"/>
  <c r="BK449" i="2"/>
  <c r="J429" i="2"/>
  <c r="J409" i="2"/>
  <c r="J393" i="2"/>
  <c r="J357" i="2"/>
  <c r="BK333" i="2"/>
  <c r="BK310" i="2"/>
  <c r="BK226" i="2"/>
  <c r="BK120" i="2"/>
  <c r="J261" i="2"/>
  <c r="BK193" i="2"/>
  <c r="F36" i="2"/>
  <c r="J411" i="2"/>
  <c r="J380" i="2"/>
  <c r="J274" i="2"/>
  <c r="J164" i="2"/>
  <c r="BK464" i="2"/>
  <c r="BK445" i="2"/>
  <c r="J437" i="2"/>
  <c r="J414" i="2"/>
  <c r="BK390" i="2"/>
  <c r="J352" i="2"/>
  <c r="J316" i="2"/>
  <c r="J197" i="2"/>
  <c r="BK103" i="2"/>
  <c r="J226" i="2"/>
  <c r="BK109" i="2"/>
  <c r="BK363" i="2"/>
  <c r="J333" i="2"/>
  <c r="J245" i="2"/>
  <c r="J168" i="2"/>
  <c r="J231" i="2"/>
  <c r="BK188" i="2"/>
  <c r="BK381" i="2"/>
  <c r="J359" i="2"/>
  <c r="BK330" i="2"/>
  <c r="BK298" i="2"/>
  <c r="BK222" i="2"/>
  <c r="BK139" i="2"/>
  <c r="BK455" i="2"/>
  <c r="J440" i="2"/>
  <c r="BK419" i="2"/>
  <c r="J396" i="2"/>
  <c r="J366" i="2"/>
  <c r="J327" i="2"/>
  <c r="J288" i="2"/>
  <c r="J220" i="2"/>
  <c r="BK128" i="2"/>
  <c r="BK233" i="2"/>
  <c r="J174" i="2"/>
  <c r="J395" i="2"/>
  <c r="J335" i="2"/>
  <c r="BK239" i="2"/>
  <c r="J124" i="2"/>
  <c r="J453" i="2"/>
  <c r="BK440" i="2"/>
  <c r="J424" i="2"/>
  <c r="BK397" i="2"/>
  <c r="BK376" i="2"/>
  <c r="J330" i="2"/>
  <c r="J291" i="2"/>
  <c r="BK210" i="2"/>
  <c r="J120" i="2"/>
  <c r="BK241" i="2"/>
  <c r="J193" i="2"/>
  <c r="BK396" i="2"/>
  <c r="BK359" i="2"/>
  <c r="J323" i="2"/>
  <c r="J281" i="2"/>
  <c r="J228" i="2"/>
  <c r="F37" i="2"/>
  <c r="BK414" i="2"/>
  <c r="BK327" i="2"/>
  <c r="BK231" i="2"/>
  <c r="BK114" i="2"/>
  <c r="J455" i="2"/>
  <c r="J435" i="2"/>
  <c r="J421" i="2"/>
  <c r="BK406" i="2"/>
  <c r="J384" i="2"/>
  <c r="BK342" i="2"/>
  <c r="BK312" i="2"/>
  <c r="BK228" i="2"/>
  <c r="BK301" i="2"/>
  <c r="BK217" i="2"/>
  <c r="J179" i="2"/>
  <c r="BK380" i="2"/>
  <c r="BK345" i="2"/>
  <c r="BK316" i="2"/>
  <c r="J258" i="2"/>
  <c r="BK185" i="2"/>
  <c r="BK263" i="2"/>
  <c r="BK215" i="2"/>
  <c r="J139" i="2"/>
  <c r="BK366" i="2"/>
  <c r="J342" i="2"/>
  <c r="BK319" i="2"/>
  <c r="J307" i="2"/>
  <c r="J233" i="2"/>
  <c r="J188" i="2"/>
  <c r="J461" i="2"/>
  <c r="J443" i="2"/>
  <c r="J426" i="2"/>
  <c r="BK411" i="2"/>
  <c r="BK384" i="2"/>
  <c r="BK352" i="2"/>
  <c r="BK315" i="2"/>
  <c r="BK253" i="2"/>
  <c r="J185" i="2"/>
  <c r="BK99" i="2"/>
  <c r="BK245" i="2"/>
  <c r="J208" i="2"/>
  <c r="BK424" i="2"/>
  <c r="J348" i="2"/>
  <c r="J432" i="2"/>
  <c r="J404" i="2"/>
  <c r="BK370" i="2"/>
  <c r="BK320" i="2"/>
  <c r="J255" i="2"/>
  <c r="BK153" i="2"/>
  <c r="BK281" i="2"/>
  <c r="BK204" i="2"/>
  <c r="J400" i="2"/>
  <c r="J372" i="2"/>
  <c r="BK339" i="2"/>
  <c r="BK314" i="2"/>
  <c r="J210" i="2"/>
  <c r="J298" i="2"/>
  <c r="J224" i="2"/>
  <c r="J399" i="2"/>
  <c r="BK361" i="2"/>
  <c r="J324" i="2"/>
  <c r="BK255" i="2"/>
  <c r="BK202" i="2"/>
  <c r="J464" i="2"/>
  <c r="J445" i="2"/>
  <c r="BK432" i="2"/>
  <c r="BK399" i="2"/>
  <c r="J381" i="2"/>
  <c r="J345" i="2"/>
  <c r="J320" i="2"/>
  <c r="J263" i="2"/>
  <c r="BK208" i="2"/>
  <c r="BK288" i="2"/>
  <c r="BK220" i="2"/>
  <c r="J153" i="2"/>
  <c r="BK386" i="2"/>
  <c r="J339" i="2"/>
  <c r="BK291" i="2"/>
  <c r="J202" i="2"/>
  <c r="J109" i="2"/>
  <c r="BK461" i="2"/>
  <c r="J449" i="2"/>
  <c r="BK426" i="2"/>
  <c r="BK409" i="2"/>
  <c r="J363" i="2"/>
  <c r="J337" i="2"/>
  <c r="J304" i="2"/>
  <c r="BK174" i="2"/>
  <c r="F35" i="2"/>
  <c r="BK98" i="2" l="1"/>
  <c r="BK306" i="2"/>
  <c r="J306" i="2"/>
  <c r="J63" i="2" s="1"/>
  <c r="BK375" i="2"/>
  <c r="BK374" i="2" s="1"/>
  <c r="J374" i="2" s="1"/>
  <c r="J66" i="2" s="1"/>
  <c r="BK418" i="2"/>
  <c r="J418" i="2"/>
  <c r="J68" i="2"/>
  <c r="BK448" i="2"/>
  <c r="J448" i="2" s="1"/>
  <c r="J72" i="2" s="1"/>
  <c r="P98" i="2"/>
  <c r="R306" i="2"/>
  <c r="P375" i="2"/>
  <c r="P374" i="2" s="1"/>
  <c r="P418" i="2"/>
  <c r="P448" i="2"/>
  <c r="P447" i="2"/>
  <c r="R458" i="2"/>
  <c r="R457" i="2"/>
  <c r="R273" i="2"/>
  <c r="P338" i="2"/>
  <c r="R369" i="2"/>
  <c r="T423" i="2"/>
  <c r="T442" i="2"/>
  <c r="P273" i="2"/>
  <c r="T338" i="2"/>
  <c r="T369" i="2"/>
  <c r="BK423" i="2"/>
  <c r="J423" i="2"/>
  <c r="J69" i="2"/>
  <c r="BK442" i="2"/>
  <c r="J442" i="2"/>
  <c r="J70" i="2" s="1"/>
  <c r="BK458" i="2"/>
  <c r="R98" i="2"/>
  <c r="T306" i="2"/>
  <c r="T375" i="2"/>
  <c r="T418" i="2"/>
  <c r="R448" i="2"/>
  <c r="R447" i="2"/>
  <c r="P458" i="2"/>
  <c r="P457" i="2"/>
  <c r="T98" i="2"/>
  <c r="P306" i="2"/>
  <c r="R375" i="2"/>
  <c r="R418" i="2"/>
  <c r="T448" i="2"/>
  <c r="T447" i="2" s="1"/>
  <c r="BK273" i="2"/>
  <c r="J273" i="2" s="1"/>
  <c r="J62" i="2" s="1"/>
  <c r="BK338" i="2"/>
  <c r="J338" i="2"/>
  <c r="J64" i="2"/>
  <c r="BK369" i="2"/>
  <c r="J369" i="2"/>
  <c r="J65" i="2" s="1"/>
  <c r="P423" i="2"/>
  <c r="R442" i="2"/>
  <c r="T458" i="2"/>
  <c r="T457" i="2"/>
  <c r="T273" i="2"/>
  <c r="R338" i="2"/>
  <c r="P369" i="2"/>
  <c r="R423" i="2"/>
  <c r="P442" i="2"/>
  <c r="BK463" i="2"/>
  <c r="J463" i="2"/>
  <c r="J75" i="2" s="1"/>
  <c r="BK466" i="2"/>
  <c r="J466" i="2"/>
  <c r="J76" i="2" s="1"/>
  <c r="BC55" i="1"/>
  <c r="AW55" i="1"/>
  <c r="E48" i="2"/>
  <c r="J52" i="2"/>
  <c r="F55" i="2"/>
  <c r="J55" i="2"/>
  <c r="BE99" i="2"/>
  <c r="BE103" i="2"/>
  <c r="BE109" i="2"/>
  <c r="BE114" i="2"/>
  <c r="BE120" i="2"/>
  <c r="BE124" i="2"/>
  <c r="BE128" i="2"/>
  <c r="BE139" i="2"/>
  <c r="BE153" i="2"/>
  <c r="BE160" i="2"/>
  <c r="BE164" i="2"/>
  <c r="BE168" i="2"/>
  <c r="BE174" i="2"/>
  <c r="BE179" i="2"/>
  <c r="BE185" i="2"/>
  <c r="BE188" i="2"/>
  <c r="BE193" i="2"/>
  <c r="BE197" i="2"/>
  <c r="BE202" i="2"/>
  <c r="BE204" i="2"/>
  <c r="BE208" i="2"/>
  <c r="BE210" i="2"/>
  <c r="BE215" i="2"/>
  <c r="BE217" i="2"/>
  <c r="BE220" i="2"/>
  <c r="BE222" i="2"/>
  <c r="BE224" i="2"/>
  <c r="BE226" i="2"/>
  <c r="BE228" i="2"/>
  <c r="BE231" i="2"/>
  <c r="BE233" i="2"/>
  <c r="BE235" i="2"/>
  <c r="BE239" i="2"/>
  <c r="BE241" i="2"/>
  <c r="BE245" i="2"/>
  <c r="BE250" i="2"/>
  <c r="BE253" i="2"/>
  <c r="BE255" i="2"/>
  <c r="BE258" i="2"/>
  <c r="BE261" i="2"/>
  <c r="BE263" i="2"/>
  <c r="BE274" i="2"/>
  <c r="BE281" i="2"/>
  <c r="BE288" i="2"/>
  <c r="BE291" i="2"/>
  <c r="BE298" i="2"/>
  <c r="BE301" i="2"/>
  <c r="BE304" i="2"/>
  <c r="BE307" i="2"/>
  <c r="BE310" i="2"/>
  <c r="BE312" i="2"/>
  <c r="BE314" i="2"/>
  <c r="BE315" i="2"/>
  <c r="BE316" i="2"/>
  <c r="BE319" i="2"/>
  <c r="BE320" i="2"/>
  <c r="BE323" i="2"/>
  <c r="BE324" i="2"/>
  <c r="BE327" i="2"/>
  <c r="BE330" i="2"/>
  <c r="BE333" i="2"/>
  <c r="BE335" i="2"/>
  <c r="BE337" i="2"/>
  <c r="BE339" i="2"/>
  <c r="BE342" i="2"/>
  <c r="BE345" i="2"/>
  <c r="BE348" i="2"/>
  <c r="BE352" i="2"/>
  <c r="BE355" i="2"/>
  <c r="BE357" i="2"/>
  <c r="BE359" i="2"/>
  <c r="BE361" i="2"/>
  <c r="BE363" i="2"/>
  <c r="BE366" i="2"/>
  <c r="BE370" i="2"/>
  <c r="BE372" i="2"/>
  <c r="BE376" i="2"/>
  <c r="BE380" i="2"/>
  <c r="BE381" i="2"/>
  <c r="BE384" i="2"/>
  <c r="BE386" i="2"/>
  <c r="BE390" i="2"/>
  <c r="BE393" i="2"/>
  <c r="BE395" i="2"/>
  <c r="BE396" i="2"/>
  <c r="BE397" i="2"/>
  <c r="BE399" i="2"/>
  <c r="BE400" i="2"/>
  <c r="BE404" i="2"/>
  <c r="BE406" i="2"/>
  <c r="BE409" i="2"/>
  <c r="BE411" i="2"/>
  <c r="BE414" i="2"/>
  <c r="BE419" i="2"/>
  <c r="BE421" i="2"/>
  <c r="BE424" i="2"/>
  <c r="BE426" i="2"/>
  <c r="BE429" i="2"/>
  <c r="BE432" i="2"/>
  <c r="BE435" i="2"/>
  <c r="BE437" i="2"/>
  <c r="BE440" i="2"/>
  <c r="BE443" i="2"/>
  <c r="BE445" i="2"/>
  <c r="BE449" i="2"/>
  <c r="BE453" i="2"/>
  <c r="BE455" i="2"/>
  <c r="BE459" i="2"/>
  <c r="BE461" i="2"/>
  <c r="BE464" i="2"/>
  <c r="BE467" i="2"/>
  <c r="BA55" i="1"/>
  <c r="BA54" i="1" s="1"/>
  <c r="W30" i="1" s="1"/>
  <c r="BB55" i="1"/>
  <c r="BB54" i="1" s="1"/>
  <c r="W31" i="1" s="1"/>
  <c r="BD55" i="1"/>
  <c r="BC54" i="1"/>
  <c r="W32" i="1" s="1"/>
  <c r="BD54" i="1"/>
  <c r="W33" i="1"/>
  <c r="R374" i="2" l="1"/>
  <c r="BK457" i="2"/>
  <c r="J457" i="2"/>
  <c r="J73" i="2" s="1"/>
  <c r="T374" i="2"/>
  <c r="T97" i="2"/>
  <c r="T96" i="2"/>
  <c r="P97" i="2"/>
  <c r="P96" i="2"/>
  <c r="AU55" i="1"/>
  <c r="R97" i="2"/>
  <c r="R96" i="2"/>
  <c r="BK97" i="2"/>
  <c r="J98" i="2"/>
  <c r="J61" i="2"/>
  <c r="J375" i="2"/>
  <c r="J67" i="2"/>
  <c r="J458" i="2"/>
  <c r="J74" i="2"/>
  <c r="BK447" i="2"/>
  <c r="J447" i="2"/>
  <c r="J71" i="2"/>
  <c r="AU54" i="1"/>
  <c r="AX54" i="1"/>
  <c r="AW54" i="1"/>
  <c r="AK30" i="1"/>
  <c r="AY54" i="1"/>
  <c r="J33" i="2"/>
  <c r="AV55" i="1"/>
  <c r="AT55" i="1"/>
  <c r="F33" i="2"/>
  <c r="AZ55" i="1" s="1"/>
  <c r="AZ54" i="1" s="1"/>
  <c r="W29" i="1" s="1"/>
  <c r="BK96" i="2" l="1"/>
  <c r="J96" i="2"/>
  <c r="J59" i="2"/>
  <c r="J97" i="2"/>
  <c r="J60" i="2"/>
  <c r="J30" i="2"/>
  <c r="AG55" i="1"/>
  <c r="AG54" i="1"/>
  <c r="AK26" i="1"/>
  <c r="AV54" i="1"/>
  <c r="AK29" i="1"/>
  <c r="AK35" i="1"/>
  <c r="J39" i="2" l="1"/>
  <c r="AN55" i="1"/>
  <c r="AT54" i="1"/>
  <c r="AN54" i="1" s="1"/>
</calcChain>
</file>

<file path=xl/sharedStrings.xml><?xml version="1.0" encoding="utf-8"?>
<sst xmlns="http://schemas.openxmlformats.org/spreadsheetml/2006/main" count="4302" uniqueCount="988">
  <si>
    <t>Export Komplet</t>
  </si>
  <si>
    <t>VZ</t>
  </si>
  <si>
    <t>2.0</t>
  </si>
  <si>
    <t/>
  </si>
  <si>
    <t>False</t>
  </si>
  <si>
    <t>{ffde57b0-58b9-442e-a8f1-836e8b9ad0ed}</t>
  </si>
  <si>
    <t>&gt;&gt;  skryté sloupce  &lt;&lt;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</si>
  <si>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</si>
  <si>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</si>
  <si>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</si>
  <si>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</si>
  <si>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</si>
  <si>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</si>
  <si>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</si>
  <si>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</si>
  <si>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2025102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</si>
  <si>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</si>
  <si>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</si>
  <si>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Karlovy Vary, cyklostezka A6 - Chebský most - Ostrovský most</t>
  </si>
  <si>
    <t>KSO:</t>
  </si>
  <si>
    <t>CC-CZ:</t>
  </si>
  <si>
    <t>Místo:</t>
  </si>
  <si>
    <t>Karlovy Vary</t>
  </si>
  <si>
    <t>Datum:</t>
  </si>
  <si>
    <t>24. 11. 2025</t>
  </si>
  <si>
    <t>Zadavatel:</t>
  </si>
  <si>
    <t>IČ:</t>
  </si>
  <si>
    <t>Statutární městlo Karlovy Vary</t>
  </si>
  <si>
    <t>DIČ:</t>
  </si>
  <si>
    <t>Účastník:</t>
  </si>
  <si>
    <t>Vyplň údaj</t>
  </si>
  <si>
    <t>Projektant:</t>
  </si>
  <si>
    <t>Ing. Jiří Oboznenko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</si>
  <si>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</si>
  <si>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</si>
  <si>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</si>
  <si>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</si>
  <si>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</si>
  <si>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</si>
  <si>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</si>
  <si>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</si>
  <si>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</si>
  <si>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</si>
  <si>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</si>
  <si>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</si>
  <si>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</si>
  <si>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</si>
  <si>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</si>
  <si>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</si>
  <si>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</si>
  <si>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</si>
  <si>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</si>
  <si>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</si>
  <si>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</si>
  <si>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</si>
  <si>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</si>
  <si>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</si>
  <si>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</si>
  <si>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</si>
  <si>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</si>
  <si>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</si>
  <si>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</si>
  <si>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</si>
  <si>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</si>
  <si>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</si>
  <si>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</si>
  <si>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</si>
  <si>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</si>
  <si>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</si>
  <si>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</si>
  <si>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</si>
  <si>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</si>
  <si>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</si>
  <si>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</si>
  <si>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</si>
  <si>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</si>
  <si>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</si>
  <si>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101</t>
  </si>
  <si>
    <t>Cyklostezka</t>
  </si>
  <si>
    <t>STA</t>
  </si>
  <si>
    <t>1</t>
  </si>
  <si>
    <t>{517e017a-f92d-45c8-870f-b0f4694ece40}</t>
  </si>
  <si>
    <t>2</t>
  </si>
  <si>
    <t>KRYCÍ LIST SOUPISU PRACÍ</t>
  </si>
  <si>
    <t>Objekt:</t>
  </si>
  <si>
    <t>SO 101 - Cyklostezka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</si>
  <si>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</si>
  <si>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</si>
  <si>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</si>
  <si>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</si>
  <si>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</si>
  <si>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</si>
  <si>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</si>
  <si>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</si>
  <si>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5 - Komunikace pozemní</t>
  </si>
  <si>
    <t xml:space="preserve">    8 - Vedení trubní dálková a přípojná</t>
  </si>
  <si>
    <t xml:space="preserve">    9 - Ostatní konstrukce a práce, bourání</t>
  </si>
  <si>
    <t xml:space="preserve">      91 - Doplňující konstrukce a práce pozemních komunikací, letišť a ploch</t>
  </si>
  <si>
    <t xml:space="preserve">      96 - Bourání konstrukcí</t>
  </si>
  <si>
    <t xml:space="preserve">    997 - Přesun sutě</t>
  </si>
  <si>
    <t xml:space="preserve">    998 - Přesun hmot</t>
  </si>
  <si>
    <t>PSV - Práce a dodávky PSV</t>
  </si>
  <si>
    <t xml:space="preserve">    767 - Konstrukce zámečnické</t>
  </si>
  <si>
    <t>VRN - Vedlejší rozpočtové náklady</t>
  </si>
  <si>
    <t xml:space="preserve">    VRN1 - Průzkumné, zeměměřičské a projektové práce</t>
  </si>
  <si>
    <t xml:space="preserve">    VRN3 - Zařízení staveniště</t>
  </si>
  <si>
    <t xml:space="preserve">    VRN4 - Inženýrská činnost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</si>
  <si>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</si>
  <si>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</si>
  <si>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</si>
  <si>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</si>
  <si>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</si>
  <si>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</si>
  <si>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</si>
  <si>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</si>
  <si>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</si>
  <si>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</si>
  <si>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</si>
  <si>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</si>
  <si>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</si>
  <si>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</si>
  <si>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</si>
  <si>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</si>
  <si>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</si>
  <si>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</si>
  <si>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112251101</t>
  </si>
  <si>
    <t>Odstranění pařezů strojně s jejich vykopáním nebo vytrháním průměru přes 100 do 300 mm</t>
  </si>
  <si>
    <t>kus</t>
  </si>
  <si>
    <t>CS ÚRS 2025 02</t>
  </si>
  <si>
    <t>4</t>
  </si>
  <si>
    <t>-179365108</t>
  </si>
  <si>
    <t>Online PSC</t>
  </si>
  <si>
    <t>https://podminky.urs.cz/item/CS_URS_2025_02/112251101</t>
  </si>
  <si>
    <t>VV</t>
  </si>
  <si>
    <t>*dle výpisu</t>
  </si>
  <si>
    <t>"Betula pendula" 1</t>
  </si>
  <si>
    <t>112251102</t>
  </si>
  <si>
    <t>Odstranění pařezů strojně s jejich vykopáním nebo vytrháním průměru přes 300 do 500 mm</t>
  </si>
  <si>
    <t>1647997340</t>
  </si>
  <si>
    <t>https://podminky.urs.cz/item/CS_URS_2025_02/112251102</t>
  </si>
  <si>
    <t>"Populus balsamica" 2</t>
  </si>
  <si>
    <t>"Acer platanoides" 1</t>
  </si>
  <si>
    <t>3</t>
  </si>
  <si>
    <t>112251103</t>
  </si>
  <si>
    <t>Odstranění pařezů strojně s jejich vykopáním nebo vytrháním průměru přes 500 do 700 mm</t>
  </si>
  <si>
    <t>-1184145921</t>
  </si>
  <si>
    <t>https://podminky.urs.cz/item/CS_URS_2025_02/112251103</t>
  </si>
  <si>
    <t>"Populus nigra Italica"  3</t>
  </si>
  <si>
    <t>"Populus balsamica" 1</t>
  </si>
  <si>
    <t>112251104</t>
  </si>
  <si>
    <t>Odstranění pařezů strojně s jejich vykopáním nebo vytrháním průměru přes 700 do 900 mm</t>
  </si>
  <si>
    <t>-1290157720</t>
  </si>
  <si>
    <t>https://podminky.urs.cz/item/CS_URS_2025_02/112251104</t>
  </si>
  <si>
    <t>"Salix fragilis 800+600 dvojkmen od země, proschlá" 1</t>
  </si>
  <si>
    <t>"Populus nigra Italica" 1</t>
  </si>
  <si>
    <t>"Populus balsamica 700+200" 1</t>
  </si>
  <si>
    <t>5</t>
  </si>
  <si>
    <t>113107223</t>
  </si>
  <si>
    <t>Odstranění podkladů nebo krytů strojně plochy jednotlivě přes 200 m2 s přemístěním hmot na skládku na vzdálenost do 20 m nebo s naložením na dopravní prostředek z kameniva hrubého drceného, o tl. vrstvy přes 200 do 300 mm</t>
  </si>
  <si>
    <t>m2</t>
  </si>
  <si>
    <t>1802114777</t>
  </si>
  <si>
    <t>https://podminky.urs.cz/item/CS_URS_2025_02/113107223</t>
  </si>
  <si>
    <t>"odstranění stáv. cesty ve staničení 0,100" 105,0*2,0</t>
  </si>
  <si>
    <t>"odstranění stáv. cesty od 0,000" 100,0*2,0</t>
  </si>
  <si>
    <t>6</t>
  </si>
  <si>
    <t>113107241</t>
  </si>
  <si>
    <t>Odstranění podkladů nebo krytů strojně plochy jednotlivě přes 200 m2 s přemístěním hmot na skládku na vzdálenost do 20 m nebo s naložením na dopravní prostředek živičných, o tl. vrstvy do 50 mm</t>
  </si>
  <si>
    <t>1057854854</t>
  </si>
  <si>
    <t>https://podminky.urs.cz/item/CS_URS_2025_02/113107241</t>
  </si>
  <si>
    <t>7</t>
  </si>
  <si>
    <t>121151123</t>
  </si>
  <si>
    <t>Sejmutí ornice strojně při souvislé ploše přes 500 m2, tl. vrstvy do 200 mm</t>
  </si>
  <si>
    <t>1966721375</t>
  </si>
  <si>
    <t>https://podminky.urs.cz/item/CS_URS_2025_02/121151123</t>
  </si>
  <si>
    <t>*tl.150mm</t>
  </si>
  <si>
    <t>"od 0,000 k odbočce (odstavná plocha)" (18,0+9,0)*(2,0+1,0)/2+3,0*3,0+2,0*(3,0+4,0)/2+210,0*4,0</t>
  </si>
  <si>
    <t>5,0*(4,0+3,0)/2+55,0*3,0+13,0*(3,0+4,0)/2+(13,5+36,0)*4,0</t>
  </si>
  <si>
    <t>*odečet odstraněné stáv. cesty v místě křížení s novou</t>
  </si>
  <si>
    <t>-(100,0*2,0+6,0*2,0)</t>
  </si>
  <si>
    <t xml:space="preserve">"propojení se stáv. cestou z beton. panelů ve staničení 0,210 (odbočka k odstavné ploše)" </t>
  </si>
  <si>
    <t>(13,0+5,0)*3,5+4,0*(3,5+8,0)/2</t>
  </si>
  <si>
    <t>"odstavná plocha - zatravňovací dlažba" 87,0</t>
  </si>
  <si>
    <t>"odečet odstraněné stáv. cesty " -(24,0+22,0)/2*2,5</t>
  </si>
  <si>
    <t>8</t>
  </si>
  <si>
    <t>122251104</t>
  </si>
  <si>
    <t>Odkopávky a prokopávky nezapažené strojně v hornině třídy těžitelnosti I skupiny 3 přes 100 do 500 m3</t>
  </si>
  <si>
    <t>m3</t>
  </si>
  <si>
    <t>490730265</t>
  </si>
  <si>
    <t>https://podminky.urs.cz/item/CS_URS_2025_02/122251104</t>
  </si>
  <si>
    <t>*do tl.510mm po sejmutí ornice</t>
  </si>
  <si>
    <t>"odstavná plocha - zatravňovací dlažba" 87,0*(0,51-0,15)</t>
  </si>
  <si>
    <t>"odečet stáv. cesty" -(8,0+6,0)/2*2,0*(0,51-0,3)</t>
  </si>
  <si>
    <t>*do tl.300mm po sejmutí ornice</t>
  </si>
  <si>
    <t>"od 0,000 k odbočce (odstavná plocha)" ((18,0+9,0)*(2,0+1,0)/2+3,0*3,0+2,0*(3,0+4,0)/2+210,0*4,0)*(0,3-0,15)</t>
  </si>
  <si>
    <t>(5,0*(4,0+3,0)/2+55,0*3,0+13,0*(3,0+4,0)/2+(13,5+36,0)*4,0)*(0,3-0,15)</t>
  </si>
  <si>
    <t>*odečet odstraněné stáv. cesty v místě křížení s novou tl.300mm</t>
  </si>
  <si>
    <t>-(100,0*2,0+6,0*2,0)*0,3</t>
  </si>
  <si>
    <t>((13,0+5,0)*3,5+4,0*(3,5+8,0)/2)*(0,3-0,15)</t>
  </si>
  <si>
    <t>"odečet odstraněné stáv. cesty tl.300mm" -(24,0+22,0)/2*2,5*0,3</t>
  </si>
  <si>
    <t>"sanace pláně" 985,0*0,3</t>
  </si>
  <si>
    <t>9</t>
  </si>
  <si>
    <t>132251102</t>
  </si>
  <si>
    <t>Hloubení nezapažených rýh šířky do 800 mm strojně s urovnáním dna do předepsaného profilu a spádu v hornině třídy těžitelnosti I skupiny 3 přes 20 do 50 m3</t>
  </si>
  <si>
    <t>1635944194</t>
  </si>
  <si>
    <t>https://podminky.urs.cz/item/CS_URS_2025_02/132251102</t>
  </si>
  <si>
    <t>*odvodnění - trativod</t>
  </si>
  <si>
    <t>"celá cyklostezka" 0,5*0,3*(65,0+7,0+12,0+5,0+8,0+50,0+3,0+195,0)</t>
  </si>
  <si>
    <t>"propojení se stáv. cestou z beton. panelů ve staničení 0,210 (odbočka k odstavné ploše)" 0,5*0,3*21,0</t>
  </si>
  <si>
    <t>"odečet v místě  bez trativodu" -0,5*0,3*78,0</t>
  </si>
  <si>
    <t>"vyvedení do svahu cyklostezky cca 15m" 0,5*0,3*1,0*15</t>
  </si>
  <si>
    <t>10</t>
  </si>
  <si>
    <t>133251101</t>
  </si>
  <si>
    <t>Hloubení nezapažených šachet strojně v hornině třídy těžitelnosti I skupiny 3 do 20 m3</t>
  </si>
  <si>
    <t>1214083803</t>
  </si>
  <si>
    <t>https://podminky.urs.cz/item/CS_URS_2025_02/133251101</t>
  </si>
  <si>
    <t>"nové oplocení u kurtů" 0,3*0,3*0,8*38</t>
  </si>
  <si>
    <t>"Al sloupky, ochranná síť u kurtů" 0,5*0,5*0,8*32</t>
  </si>
  <si>
    <t>11</t>
  </si>
  <si>
    <t>162201421</t>
  </si>
  <si>
    <t>Vodorovné přemístění větví, kmenů nebo pařezů s naložením, složením a dopravou do 1000 m pařezů kmenů, průměru přes 100 do 300 mm</t>
  </si>
  <si>
    <t>-1363691012</t>
  </si>
  <si>
    <t>https://podminky.urs.cz/item/CS_URS_2025_02/162201421</t>
  </si>
  <si>
    <t>162201422</t>
  </si>
  <si>
    <t>Vodorovné přemístění větví, kmenů nebo pařezů s naložením, složením a dopravou do 1000 m pařezů kmenů, průměru přes 300 do 500 mm</t>
  </si>
  <si>
    <t>1538765358</t>
  </si>
  <si>
    <t>https://podminky.urs.cz/item/CS_URS_2025_02/162201422</t>
  </si>
  <si>
    <t>13</t>
  </si>
  <si>
    <t>162201423</t>
  </si>
  <si>
    <t>Vodorovné přemístění větví, kmenů nebo pařezů s naložením, složením a dopravou do 1000 m pařezů kmenů, průměru přes 500 do 700 mm</t>
  </si>
  <si>
    <t>250577558</t>
  </si>
  <si>
    <t>https://podminky.urs.cz/item/CS_URS_2025_02/162201423</t>
  </si>
  <si>
    <t>14</t>
  </si>
  <si>
    <t>162201424</t>
  </si>
  <si>
    <t>Vodorovné přemístění větví, kmenů nebo pařezů s naložením, složením a dopravou do 1000 m pařezů kmenů, průměru přes 700 do 900 mm</t>
  </si>
  <si>
    <t>-102022648</t>
  </si>
  <si>
    <t>https://podminky.urs.cz/item/CS_URS_2025_02/162201424</t>
  </si>
  <si>
    <t>15</t>
  </si>
  <si>
    <t>162301971</t>
  </si>
  <si>
    <t>Vodorovné přemístění větví, kmenů nebo pařezů s naložením, složením a dopravou Příplatek k cenám za každých dalších i započatých 1000 m přes 1000 m pařezů kmenů, průměru přes 100 do 300 mm</t>
  </si>
  <si>
    <t>-40645026</t>
  </si>
  <si>
    <t>https://podminky.urs.cz/item/CS_URS_2025_02/162301971</t>
  </si>
  <si>
    <t>"Betula pendula" 1*7</t>
  </si>
  <si>
    <t>16</t>
  </si>
  <si>
    <t>162301972</t>
  </si>
  <si>
    <t>Vodorovné přemístění větví, kmenů nebo pařezů s naložením, složením a dopravou Příplatek k cenám za každých dalších i započatých 1000 m přes 1000 m pařezů kmenů, průměru přes 300 do 500 mm</t>
  </si>
  <si>
    <t>74377885</t>
  </si>
  <si>
    <t>https://podminky.urs.cz/item/CS_URS_2025_02/162301972</t>
  </si>
  <si>
    <t>"Populus balsamica" 2*7</t>
  </si>
  <si>
    <t>"Acer platanoides" 1*7</t>
  </si>
  <si>
    <t>17</t>
  </si>
  <si>
    <t>162301973</t>
  </si>
  <si>
    <t>Vodorovné přemístění větví, kmenů nebo pařezů s naložením, složením a dopravou Příplatek k cenám za každých dalších i započatých 1000 m přes 1000 m pařezů kmenů, průměru přes 500 do 700 mm</t>
  </si>
  <si>
    <t>1497114439</t>
  </si>
  <si>
    <t>https://podminky.urs.cz/item/CS_URS_2025_02/162301973</t>
  </si>
  <si>
    <t>"Populus nigra Italica"  3*7</t>
  </si>
  <si>
    <t>"Populus balsamica" 1*7</t>
  </si>
  <si>
    <t>18</t>
  </si>
  <si>
    <t>162301974</t>
  </si>
  <si>
    <t>Vodorovné přemístění větví, kmenů nebo pařezů s naložením, složením a dopravou Příplatek k cenám za každých dalších i započatých 1000 m přes 1000 m pařezů kmenů, průměru přes 700 do 900 mm</t>
  </si>
  <si>
    <t>-514523149</t>
  </si>
  <si>
    <t>https://podminky.urs.cz/item/CS_URS_2025_02/162301974</t>
  </si>
  <si>
    <t>"Salix fragilis 800+600 dvojkmen od země, proschlá" 1*7</t>
  </si>
  <si>
    <t>"Populus nigra Italica" 1*7</t>
  </si>
  <si>
    <t>"Populus balsamica 700+200" 1*7</t>
  </si>
  <si>
    <t>19</t>
  </si>
  <si>
    <t>171200R</t>
  </si>
  <si>
    <t>Uložení a poplatek za uložení na skládce (skládkovné) dřevní hmoty</t>
  </si>
  <si>
    <t>kpl</t>
  </si>
  <si>
    <t>-1371059861</t>
  </si>
  <si>
    <t>"12ks - pařezy" 1</t>
  </si>
  <si>
    <t>20</t>
  </si>
  <si>
    <t>167151101</t>
  </si>
  <si>
    <t>Nakládání, skládání a překládání neulehlého výkopku nebo sypaniny strojně nakládání, množství do 100 m3, z horniny třídy těžitelnosti I, skupiny 1 až 3</t>
  </si>
  <si>
    <t>-2136840148</t>
  </si>
  <si>
    <t>https://podminky.urs.cz/item/CS_URS_2025_02/167151101</t>
  </si>
  <si>
    <t>*ornice zpět pro zatravnění</t>
  </si>
  <si>
    <t>"ornice celé cyklostezky " 1226,0*0,15</t>
  </si>
  <si>
    <t>162251102</t>
  </si>
  <si>
    <t>Vodorovné přemístění výkopku nebo sypaniny po suchu na obvyklém dopravním prostředku, bez naložení výkopku, avšak se složením bez rozhrnutí z horniny třídy těžitelnosti I skupiny 1 až 3 na vzdálenost přes 20 do 50 m</t>
  </si>
  <si>
    <t>-2044165414</t>
  </si>
  <si>
    <t>https://podminky.urs.cz/item/CS_URS_2025_02/162251102</t>
  </si>
  <si>
    <t>22</t>
  </si>
  <si>
    <t>162751114</t>
  </si>
  <si>
    <t>Vodorovné přemístění výkopku nebo sypaniny po suchu na obvyklém dopravním prostředku, bez naložení výkopku, avšak se složením bez rozhrnutí z horniny třídy těžitelnosti I skupiny 1 až 3 na vzdálenost přes 6 000 do 7 000 m</t>
  </si>
  <si>
    <t>-1955572206</t>
  </si>
  <si>
    <t>https://podminky.urs.cz/item/CS_URS_2025_02/162751114</t>
  </si>
  <si>
    <t>"odkop" 454,305</t>
  </si>
  <si>
    <t>"rýhy" 45,45</t>
  </si>
  <si>
    <t>"šachty" 9,136</t>
  </si>
  <si>
    <t>23</t>
  </si>
  <si>
    <t>171251101</t>
  </si>
  <si>
    <t>Uložení sypanin do násypů strojně s rozprostřením sypaniny ve vrstvách a s hrubým urovnáním nezhutněných jakékoliv třídy těžitelnosti</t>
  </si>
  <si>
    <t>-2059832362</t>
  </si>
  <si>
    <t>https://podminky.urs.cz/item/CS_URS_2025_02/171251101</t>
  </si>
  <si>
    <t>24</t>
  </si>
  <si>
    <t>171201231</t>
  </si>
  <si>
    <t>Poplatek za uložení stavebního odpadu na recyklační skládce (skládkovné) zeminy a kamení zatříděného do Katalogu odpadů pod kódem 17 05 04</t>
  </si>
  <si>
    <t>t</t>
  </si>
  <si>
    <t>-1284874084</t>
  </si>
  <si>
    <t>https://podminky.urs.cz/item/CS_URS_2025_02/171201231</t>
  </si>
  <si>
    <t>508,891*1,8</t>
  </si>
  <si>
    <t>25</t>
  </si>
  <si>
    <t>174251201</t>
  </si>
  <si>
    <t>Zásyp jam po pařezech strojně výkopkem z horniny získané při dobývání pařezů s hrubým urovnáním povrchu zasypávky průměru pařezu přes 100 do 300 mm</t>
  </si>
  <si>
    <t>519833155</t>
  </si>
  <si>
    <t>https://podminky.urs.cz/item/CS_URS_2025_02/174251201</t>
  </si>
  <si>
    <t>26</t>
  </si>
  <si>
    <t>174251202</t>
  </si>
  <si>
    <t>Zásyp jam po pařezech strojně výkopkem z horniny získané při dobývání pařezů s hrubým urovnáním povrchu zasypávky průměru pařezu přes 300 do 500 mm</t>
  </si>
  <si>
    <t>1033747314</t>
  </si>
  <si>
    <t>https://podminky.urs.cz/item/CS_URS_2025_02/174251202</t>
  </si>
  <si>
    <t>27</t>
  </si>
  <si>
    <t>174251203</t>
  </si>
  <si>
    <t>Zásyp jam po pařezech strojně výkopkem z horniny získané při dobývání pařezů s hrubým urovnáním povrchu zasypávky průměru pařezu přes 500 do 700 mm</t>
  </si>
  <si>
    <t>1999535010</t>
  </si>
  <si>
    <t>https://podminky.urs.cz/item/CS_URS_2025_02/174251203</t>
  </si>
  <si>
    <t>28</t>
  </si>
  <si>
    <t>174251204</t>
  </si>
  <si>
    <t>Zásyp jam po pařezech strojně výkopkem z horniny získané při dobývání pařezů s hrubým urovnáním povrchu zasypávky průměru pařezu přes 700 do 900 mm</t>
  </si>
  <si>
    <t>-2031742079</t>
  </si>
  <si>
    <t>https://podminky.urs.cz/item/CS_URS_2025_02/174251204</t>
  </si>
  <si>
    <t>29</t>
  </si>
  <si>
    <t>180405111</t>
  </si>
  <si>
    <t>Založení trávníků ve vegetačních dlaždicích nebo prefabrikátech výsevem semene v rovině nebo na svahu do 1:5</t>
  </si>
  <si>
    <t>197923858</t>
  </si>
  <si>
    <t>https://podminky.urs.cz/item/CS_URS_2025_02/180405111</t>
  </si>
  <si>
    <t>30</t>
  </si>
  <si>
    <t>M</t>
  </si>
  <si>
    <t>00572470</t>
  </si>
  <si>
    <t>osivo směs travní univerzál</t>
  </si>
  <si>
    <t>kg</t>
  </si>
  <si>
    <t>-2042498051</t>
  </si>
  <si>
    <t>87*0,02 'Přepočtené koeficientem množství</t>
  </si>
  <si>
    <t>31</t>
  </si>
  <si>
    <t>182313101.R</t>
  </si>
  <si>
    <t>Vyplnění otvorů tvárnic nebo panelů ŠD</t>
  </si>
  <si>
    <t>396274025</t>
  </si>
  <si>
    <t>32</t>
  </si>
  <si>
    <t>174111101</t>
  </si>
  <si>
    <t>Zásyp sypaninou z jakékoliv horniny ručně s uložením výkopku ve vrstvách se zhutněním jam, šachet, rýh nebo kolem objektů v těchto vykopávkách</t>
  </si>
  <si>
    <t>1407660279</t>
  </si>
  <si>
    <t>https://podminky.urs.cz/item/CS_URS_2025_02/174111101</t>
  </si>
  <si>
    <t xml:space="preserve">*výplň 30% </t>
  </si>
  <si>
    <t>"odstavná plocha - zatravňovací dlažba" 87,0*0,3*0,08</t>
  </si>
  <si>
    <t>33</t>
  </si>
  <si>
    <t>58343810</t>
  </si>
  <si>
    <t>kamenivo drcené hrubé frakce 4/8</t>
  </si>
  <si>
    <t>-1730136698</t>
  </si>
  <si>
    <t>2,088*2 'Přepočtené koeficientem množství</t>
  </si>
  <si>
    <t>34</t>
  </si>
  <si>
    <t>181351105</t>
  </si>
  <si>
    <t>Rozprostření a urovnání ornice v rovině nebo ve svahu sklonu do 1:5 strojně při souvislé ploše přes 100 do 500 m2, tl. vrstvy přes 250 do 300 mm</t>
  </si>
  <si>
    <t>1073381437</t>
  </si>
  <si>
    <t>https://podminky.urs.cz/item/CS_URS_2025_02/181351105</t>
  </si>
  <si>
    <t>*rekultivace plochy po odstranění stáv. cesty ve staničení 0,100</t>
  </si>
  <si>
    <t>105,0*2,0</t>
  </si>
  <si>
    <t>35</t>
  </si>
  <si>
    <t>181351113</t>
  </si>
  <si>
    <t>Rozprostření a urovnání ornice v rovině nebo ve svahu sklonu do 1:5 strojně při souvislé ploše přes 500 m2, tl. vrstvy do 200 mm</t>
  </si>
  <si>
    <t>671146927</t>
  </si>
  <si>
    <t>https://podminky.urs.cz/item/CS_URS_2025_02/181351113</t>
  </si>
  <si>
    <t>"ornice celé cyklostezky " 1226,0</t>
  </si>
  <si>
    <t>*rekultivace plochy po odstranění stáv. cesty ve staničení 0,100 tl.300mm</t>
  </si>
  <si>
    <t>-105,0*2,0</t>
  </si>
  <si>
    <t>36</t>
  </si>
  <si>
    <t>181451311</t>
  </si>
  <si>
    <t>Založení trávníku strojně výsevem včetně utažení na ploše v rovině nebo na svahu do 1:5</t>
  </si>
  <si>
    <t>-1729450474</t>
  </si>
  <si>
    <t>https://podminky.urs.cz/item/CS_URS_2025_02/181451311</t>
  </si>
  <si>
    <t>"ornice celé cyklostezky " 210,0+1016,0</t>
  </si>
  <si>
    <t>37</t>
  </si>
  <si>
    <t>-578444854</t>
  </si>
  <si>
    <t>1226*0,025 'Přepočtené koeficientem množství</t>
  </si>
  <si>
    <t>38</t>
  </si>
  <si>
    <t>185804215</t>
  </si>
  <si>
    <t>Vypletí v rovině nebo na svahu do 1:5 trávníku po výsevu</t>
  </si>
  <si>
    <t>1487228252</t>
  </si>
  <si>
    <t>https://podminky.urs.cz/item/CS_URS_2025_02/185804215</t>
  </si>
  <si>
    <t>"plocha ohumusování" 1226,0</t>
  </si>
  <si>
    <t>39</t>
  </si>
  <si>
    <t>185804312</t>
  </si>
  <si>
    <t>Zalití rostlin vodou plochy záhonů jednotlivě přes 20 m2</t>
  </si>
  <si>
    <t>752339932</t>
  </si>
  <si>
    <t>https://podminky.urs.cz/item/CS_URS_2025_02/185804312</t>
  </si>
  <si>
    <t>1226*0,015 'Přepočtené koeficientem množství</t>
  </si>
  <si>
    <t>40</t>
  </si>
  <si>
    <t>185851121</t>
  </si>
  <si>
    <t>Dovoz vody pro zálivku rostlin na vzdálenost do 1000 m</t>
  </si>
  <si>
    <t>-954771611</t>
  </si>
  <si>
    <t>https://podminky.urs.cz/item/CS_URS_2025_02/185851121</t>
  </si>
  <si>
    <t>41</t>
  </si>
  <si>
    <t>181152302</t>
  </si>
  <si>
    <t>Úprava pláně na stavbách silnic a dálnic strojně v zářezech mimo skalních se zhutněním</t>
  </si>
  <si>
    <t>567840479</t>
  </si>
  <si>
    <t>https://podminky.urs.cz/item/CS_URS_2025_02/181152302</t>
  </si>
  <si>
    <t>Zakládání</t>
  </si>
  <si>
    <t>42</t>
  </si>
  <si>
    <t>211531111</t>
  </si>
  <si>
    <t>Výplň kamenivem do rýh odvodňovacích žeber nebo trativodů bez zhutnění, s úpravou povrchu výplně kamenivem hrubým drceným frakce 16 až 63 mm</t>
  </si>
  <si>
    <t>-1542831859</t>
  </si>
  <si>
    <t>https://podminky.urs.cz/item/CS_URS_2025_02/211531111</t>
  </si>
  <si>
    <t>*odvodnění - trativod dorovnání v místě krajnice (zatravnění)</t>
  </si>
  <si>
    <t>"celá cyklostezka" (65,0+7,0+12,0+5,0+8,0+50,0+3,0+195,0)*0,5*0,2</t>
  </si>
  <si>
    <t>"propojení se stáv. cestou z beton. panelů ve staničení 0,210 (odbočka k odstavné ploše)" 21,0*0,5*0,2</t>
  </si>
  <si>
    <t>"odečet v místě bez trativodu" -78,0*0,5*0,2</t>
  </si>
  <si>
    <t>"vyvedení do svahu cyklostezky cca 15m" 1,0*15*0,5*0,2</t>
  </si>
  <si>
    <t>43</t>
  </si>
  <si>
    <t>211971110</t>
  </si>
  <si>
    <t>Zřízení opláštění výplně z geotextilie odvodňovacích žeber nebo trativodů v rýze nebo zářezu se stěnami šikmými o sklonu do 1:2</t>
  </si>
  <si>
    <t>1383008191</t>
  </si>
  <si>
    <t>https://podminky.urs.cz/item/CS_URS_2025_02/211971110</t>
  </si>
  <si>
    <t>"celá cyklostezka" (65,0+7,0+12,0+5,0+8,0+50,0+3,0+195,0)*1,0</t>
  </si>
  <si>
    <t>"propojení se stáv. cestou z beton. panelů ve staničení 0,210 (odbočka k odstavné ploše)" 21,0*1,0</t>
  </si>
  <si>
    <t>"odečet v místě  bez trativodu" -78,0*1,0</t>
  </si>
  <si>
    <t>"vyvedení do svahu cyklostezky cca 15m" 1,0*15*1,0</t>
  </si>
  <si>
    <t>44</t>
  </si>
  <si>
    <t>69311081</t>
  </si>
  <si>
    <t>geotextilie netkaná separační, ochranná, filtrační, drenážní PES 300g/m2</t>
  </si>
  <si>
    <t>2087113853</t>
  </si>
  <si>
    <t>P</t>
  </si>
  <si>
    <t>Poznámka k položce:_x000D_
dle výběru investora</t>
  </si>
  <si>
    <t>303*1,1845 'Přepočtené koeficientem množství</t>
  </si>
  <si>
    <t>45</t>
  </si>
  <si>
    <t>212751104</t>
  </si>
  <si>
    <t>Trativody z drenážních a melioračních trubek pro meliorace, dočasné nebo odlehčovací drenáže se zřízením štěrkového lože pod trubky a s jejich obsypem v otevřeném výkopu trubka flexibilní PVC-U SN 4 celoperforovaná 360° DN 100</t>
  </si>
  <si>
    <t>m</t>
  </si>
  <si>
    <t>-792444958</t>
  </si>
  <si>
    <t>https://podminky.urs.cz/item/CS_URS_2025_02/212751104</t>
  </si>
  <si>
    <t>*odvodnění - trativod DN 90mm</t>
  </si>
  <si>
    <t>"celá cyklostezka" 65,0+7,0+12,0+5,0+8,0+50,0+3,0+195,0</t>
  </si>
  <si>
    <t>"propojení se stáv. cestou z beton. panelů ve staničení 0,210 (odbočka k odstavné ploše)" 21,0</t>
  </si>
  <si>
    <t>"odečet v místě bez trativodu" -78,0</t>
  </si>
  <si>
    <t>"vyvedení do svahu cyklostezky cca 15m" 1,0*15</t>
  </si>
  <si>
    <t>46</t>
  </si>
  <si>
    <t>275313611</t>
  </si>
  <si>
    <t>Základy z betonu prostého patky a bloky z betonu kamenem neprokládaného tř. C 16/20</t>
  </si>
  <si>
    <t>-758204550</t>
  </si>
  <si>
    <t>https://podminky.urs.cz/item/CS_URS_2025_02/275313611</t>
  </si>
  <si>
    <t>"Al sloupky, ochranná síť u kurtů (před oplocením)" 0,5*0,5*0,8*32</t>
  </si>
  <si>
    <t>47</t>
  </si>
  <si>
    <t>275351121</t>
  </si>
  <si>
    <t>Bednění základů patek zřízení</t>
  </si>
  <si>
    <t>1279454107</t>
  </si>
  <si>
    <t>https://podminky.urs.cz/item/CS_URS_2025_02/275351121</t>
  </si>
  <si>
    <t>"Al sloupky, ochranná síť u kurtů (před oplocením)" 0,5*4*0,8*32</t>
  </si>
  <si>
    <t>48</t>
  </si>
  <si>
    <t>275351122</t>
  </si>
  <si>
    <t>Bednění základů patek odstranění</t>
  </si>
  <si>
    <t>789353911</t>
  </si>
  <si>
    <t>https://podminky.urs.cz/item/CS_URS_2025_02/275351122</t>
  </si>
  <si>
    <t>Svislé a kompletní konstrukce</t>
  </si>
  <si>
    <t>49</t>
  </si>
  <si>
    <t>338171123</t>
  </si>
  <si>
    <t>Montáž sloupků a vzpěr plotových ocelových trubkových nebo profilovaných výšky přes 2 do 2,6 m se zabetonováním do 0,08 m3 do připravených jamek</t>
  </si>
  <si>
    <t>-1089636216</t>
  </si>
  <si>
    <t>https://podminky.urs.cz/item/CS_URS_2025_02/338171123</t>
  </si>
  <si>
    <t>"nové oplocení u kurtů" 38</t>
  </si>
  <si>
    <t>50</t>
  </si>
  <si>
    <t>55342262</t>
  </si>
  <si>
    <t>sloupek plotový koncový Pz a komaxitový 2350/48x1,5mm</t>
  </si>
  <si>
    <t>396696535</t>
  </si>
  <si>
    <t>"nové oplocení u kurtů" 32</t>
  </si>
  <si>
    <t>51</t>
  </si>
  <si>
    <t>55342190</t>
  </si>
  <si>
    <t>plotová profilovaná vzpěra D 40-50mm dl 2,0-2,5m bez hlavy a objímky pro svařované pletivo v návinu povrchová úprava Pz a komaxit</t>
  </si>
  <si>
    <t>-109142271</t>
  </si>
  <si>
    <t>"nové oplocení u kurtů" 6</t>
  </si>
  <si>
    <t>52</t>
  </si>
  <si>
    <t>55342195</t>
  </si>
  <si>
    <t>hlava plotové vzpěry D 40-50mm pro svařované pletivo v návinu povrchová úprava Pz a komaxit</t>
  </si>
  <si>
    <t>-762210016</t>
  </si>
  <si>
    <t>53</t>
  </si>
  <si>
    <t>55342202</t>
  </si>
  <si>
    <t>objímka pro uchycení vzpěry na sloupek D 40-50mm</t>
  </si>
  <si>
    <t>688207447</t>
  </si>
  <si>
    <t>54</t>
  </si>
  <si>
    <t>348101220</t>
  </si>
  <si>
    <t>Osazení vrat nebo vrátek k oplocení na sloupky ocelové, plochy jednotlivě přes 2 do 4 m2</t>
  </si>
  <si>
    <t>1371008389</t>
  </si>
  <si>
    <t>https://podminky.urs.cz/item/CS_URS_2025_02/348101220</t>
  </si>
  <si>
    <t>"nové oplocení u kurtů" 1</t>
  </si>
  <si>
    <t>55</t>
  </si>
  <si>
    <t>55342335</t>
  </si>
  <si>
    <t>branka plotová jednokřídlá Pz s PVC vrstvou 1000x2030mm</t>
  </si>
  <si>
    <t>-1226945512</t>
  </si>
  <si>
    <t>56</t>
  </si>
  <si>
    <t>348121221</t>
  </si>
  <si>
    <t>Osazení podhrabových desek na ocelové sloupky, délky desek přes 2 do 3 m</t>
  </si>
  <si>
    <t>-851810350</t>
  </si>
  <si>
    <t>https://podminky.urs.cz/item/CS_URS_2025_02/348121221</t>
  </si>
  <si>
    <t>"nové oplocení u kurtů" 79,5/2,9</t>
  </si>
  <si>
    <t>57</t>
  </si>
  <si>
    <t>59233120</t>
  </si>
  <si>
    <t>deska plotová betonová 2900x50x290mm</t>
  </si>
  <si>
    <t>1853529448</t>
  </si>
  <si>
    <t>58</t>
  </si>
  <si>
    <t>348401130</t>
  </si>
  <si>
    <t>Montáž oplocení z pletiva strojového s napínacími dráty přes 1,6 do 2,0 m</t>
  </si>
  <si>
    <t>533931720</t>
  </si>
  <si>
    <t>https://podminky.urs.cz/item/CS_URS_2025_02/348401130</t>
  </si>
  <si>
    <t>"nové oplocení u kurtů" 79,5</t>
  </si>
  <si>
    <t>59</t>
  </si>
  <si>
    <t>31327515</t>
  </si>
  <si>
    <t>pletivo drátěné plastifikované se čtvercovými oky 55/2,5mm v 2000mm</t>
  </si>
  <si>
    <t>743342719</t>
  </si>
  <si>
    <t>79,5*1,05 'Přepočtené koeficientem množství</t>
  </si>
  <si>
    <t>60</t>
  </si>
  <si>
    <t>348401350</t>
  </si>
  <si>
    <t>Montáž oplocení z pletiva doplňujících konstrukcí rozvinutí, uchycení a napnutí drátu napínacího</t>
  </si>
  <si>
    <t>1092051017</t>
  </si>
  <si>
    <t>https://podminky.urs.cz/item/CS_URS_2025_02/348401350</t>
  </si>
  <si>
    <t>"nové oplocení u kurtů" 79,5*2</t>
  </si>
  <si>
    <t>61</t>
  </si>
  <si>
    <t>15619100</t>
  </si>
  <si>
    <t>drát kruhový poplastovaný napínací 2,5/3,5mm</t>
  </si>
  <si>
    <t>13905364</t>
  </si>
  <si>
    <t>159*1,05 'Přepočtené koeficientem množství</t>
  </si>
  <si>
    <t>62</t>
  </si>
  <si>
    <t>348401360</t>
  </si>
  <si>
    <t>Montáž oplocení z pletiva doplňujících konstrukcí rozvinutí, uchycení a napnutí drátu přiháčkování pletiva k napínacímu drátu</t>
  </si>
  <si>
    <t>-282082400</t>
  </si>
  <si>
    <t>https://podminky.urs.cz/item/CS_URS_2025_02/348401360</t>
  </si>
  <si>
    <t>63</t>
  </si>
  <si>
    <t>15619201</t>
  </si>
  <si>
    <t>drát poplastovaný kruhový vázací 2,0mm</t>
  </si>
  <si>
    <t>-584046740</t>
  </si>
  <si>
    <t>Komunikace pozemní</t>
  </si>
  <si>
    <t>64</t>
  </si>
  <si>
    <t>564831011</t>
  </si>
  <si>
    <t>Podklad ze štěrkodrti ŠD s rozprostřením a zhutněním plochy jednotlivě do 100 m2, po zhutnění tl. 100 mm</t>
  </si>
  <si>
    <t>334103414</t>
  </si>
  <si>
    <t>https://podminky.urs.cz/item/CS_URS_2025_02/564831011</t>
  </si>
  <si>
    <t>65</t>
  </si>
  <si>
    <t>564730001</t>
  </si>
  <si>
    <t>Podklad nebo kryt z kameniva hrubého drceného vel. 8-16 mm s rozprostřením a zhutněním plochy jednotlivě do 100 m2, po zhutnění tl. 100 mm</t>
  </si>
  <si>
    <t>-1654797312</t>
  </si>
  <si>
    <t>https://podminky.urs.cz/item/CS_URS_2025_02/564730001</t>
  </si>
  <si>
    <t>66</t>
  </si>
  <si>
    <t>564760101</t>
  </si>
  <si>
    <t>Podklad nebo kryt z kameniva hrubého drceného vel. 16-32 mm s rozprostřením a zhutněním plochy jednotlivě do 100 m2, po zhutnění tl. 200 mm</t>
  </si>
  <si>
    <t>-751196400</t>
  </si>
  <si>
    <t>https://podminky.urs.cz/item/CS_URS_2025_02/564760101</t>
  </si>
  <si>
    <t>67</t>
  </si>
  <si>
    <t>564861111</t>
  </si>
  <si>
    <t>Podklad ze štěrkodrti ŠD s rozprostřením a zhutněním plochy přes 100 m2, po zhutnění tl. 200 mm</t>
  </si>
  <si>
    <t>815806068</t>
  </si>
  <si>
    <t>https://podminky.urs.cz/item/CS_URS_2025_02/564861111</t>
  </si>
  <si>
    <t>*asfaltová plocha cyklostezky</t>
  </si>
  <si>
    <t>"dle výpisu projektanta" 1017,0</t>
  </si>
  <si>
    <t>68</t>
  </si>
  <si>
    <t>564871116</t>
  </si>
  <si>
    <t>Podklad ze štěrkodrti ŠD s rozprostřením a zhutněním plochy přes 100 m2, po zhutnění tl. 300 mm</t>
  </si>
  <si>
    <t>1435108818</t>
  </si>
  <si>
    <t>https://podminky.urs.cz/item/CS_URS_2025_02/564871116</t>
  </si>
  <si>
    <t>"sanace pláně" 985,0</t>
  </si>
  <si>
    <t>69</t>
  </si>
  <si>
    <t>564911511</t>
  </si>
  <si>
    <t>Podklad nebo podsyp z R-materiálu s rozprostřením a zhutněním plochy přes 100 m2, po zhutnění tl. 50 mm</t>
  </si>
  <si>
    <t>-50242494</t>
  </si>
  <si>
    <t>https://podminky.urs.cz/item/CS_URS_2025_02/564911511</t>
  </si>
  <si>
    <t>70</t>
  </si>
  <si>
    <t>573191111</t>
  </si>
  <si>
    <t>Postřik infiltrační kationaktivní emulzí v množství 1,00 kg/m2</t>
  </si>
  <si>
    <t>1763977187</t>
  </si>
  <si>
    <t>https://podminky.urs.cz/item/CS_URS_2025_02/573191111</t>
  </si>
  <si>
    <t>71</t>
  </si>
  <si>
    <t>573211107</t>
  </si>
  <si>
    <t>Postřik spojovací PS bez posypu kamenivem z asfaltu silničního, v množství 0,30 kg/m2</t>
  </si>
  <si>
    <t>-1661397384</t>
  </si>
  <si>
    <t>https://podminky.urs.cz/item/CS_URS_2025_02/573211107</t>
  </si>
  <si>
    <t>72</t>
  </si>
  <si>
    <t>577143111</t>
  </si>
  <si>
    <t>Asfaltový beton vrstva obrusná ACO 8 z nemodifikovaného asfaltu s rozprostřením a se zhutněním ACO 8 v pruhu šířky přes 1,5 do 3 m, po zhutnění tl. 50 mm</t>
  </si>
  <si>
    <t>-1333043076</t>
  </si>
  <si>
    <t>https://podminky.urs.cz/item/CS_URS_2025_02/577143111</t>
  </si>
  <si>
    <t>73</t>
  </si>
  <si>
    <t>596412123</t>
  </si>
  <si>
    <t>Kladení dlažby z betonových vegetačních dlaždic pozemních komunikací s ložem z kameniva těženého nebo drceného tl. do 50 mm, s vyplněním spár a vegetačních otvorů, s hutněním vibrováním velikosti dlaždic přes 0,09 m2 tl. 80 mm, pro plochy přes 50 do 100 m2</t>
  </si>
  <si>
    <t>-1212271834</t>
  </si>
  <si>
    <t>https://podminky.urs.cz/item/CS_URS_2025_02/596412123</t>
  </si>
  <si>
    <t>74</t>
  </si>
  <si>
    <t>59246016</t>
  </si>
  <si>
    <t>dlažba plošná vegetační betonová 600x400mm tl 80mm přírodní</t>
  </si>
  <si>
    <t>694973689</t>
  </si>
  <si>
    <t>87*1,03 'Přepočtené koeficientem množství</t>
  </si>
  <si>
    <t>Vedení trubní dálková a přípojná</t>
  </si>
  <si>
    <t>75</t>
  </si>
  <si>
    <t>899000</t>
  </si>
  <si>
    <t>Obnovení uliční vpusti</t>
  </si>
  <si>
    <t>-46543070</t>
  </si>
  <si>
    <t>"UV na začátku úseku" 1</t>
  </si>
  <si>
    <t>76</t>
  </si>
  <si>
    <t>2301200R</t>
  </si>
  <si>
    <t>Čištění potrubí profukováním nebo proplachováním DN 150</t>
  </si>
  <si>
    <t>-35310322</t>
  </si>
  <si>
    <t>"pročištění stáv. kanalizace" 25,0</t>
  </si>
  <si>
    <t>Ostatní konstrukce a práce, bourání</t>
  </si>
  <si>
    <t>91</t>
  </si>
  <si>
    <t>Doplňující konstrukce a práce pozemních komunikací, letišť a ploch</t>
  </si>
  <si>
    <t>77</t>
  </si>
  <si>
    <t>910000</t>
  </si>
  <si>
    <t>Dodávka a montáž ochranné sítě</t>
  </si>
  <si>
    <t>-991693378</t>
  </si>
  <si>
    <t>*ochranná síť na Al sloupky u kurtů (před oplocením)</t>
  </si>
  <si>
    <t>79,5*5,0</t>
  </si>
  <si>
    <t>78</t>
  </si>
  <si>
    <t>910001</t>
  </si>
  <si>
    <t>Dodávka a montáž informační tabule 1600x1000mm</t>
  </si>
  <si>
    <t>ks</t>
  </si>
  <si>
    <t>-1303992092</t>
  </si>
  <si>
    <t>79</t>
  </si>
  <si>
    <t>912112111</t>
  </si>
  <si>
    <t>Montáž sloupku zahrazovacího flexibilního</t>
  </si>
  <si>
    <t>1640107106</t>
  </si>
  <si>
    <t>https://podminky.urs.cz/item/CS_URS_2025_02/912112111</t>
  </si>
  <si>
    <t>"dopravní sloupek u vjezdu na odbočku k odstavné ploše" 1</t>
  </si>
  <si>
    <t>80</t>
  </si>
  <si>
    <t>74910162</t>
  </si>
  <si>
    <t>sloupek parkovací flexibilní D 80mm V 750mm plastový</t>
  </si>
  <si>
    <t>1270917793</t>
  </si>
  <si>
    <t>81</t>
  </si>
  <si>
    <t>914111111</t>
  </si>
  <si>
    <t>Montáž svislé dopravní značky základní velikosti do 1 m2 objímkami na sloupky nebo konzoly</t>
  </si>
  <si>
    <t>-388537554</t>
  </si>
  <si>
    <t>https://podminky.urs.cz/item/CS_URS_2025_02/914111111</t>
  </si>
  <si>
    <t xml:space="preserve">"C9a" 2 </t>
  </si>
  <si>
    <t xml:space="preserve">"C9b" 2 </t>
  </si>
  <si>
    <t>82</t>
  </si>
  <si>
    <t>40445619</t>
  </si>
  <si>
    <t>zákazové, příkazové dopravní značky B1-B34, C1-15 500mm</t>
  </si>
  <si>
    <t>-702015064</t>
  </si>
  <si>
    <t>83</t>
  </si>
  <si>
    <t>914511111</t>
  </si>
  <si>
    <t>Montáž sloupku dopravních značek délky do 3,5 m do betonového základu</t>
  </si>
  <si>
    <t>-300339907</t>
  </si>
  <si>
    <t>https://podminky.urs.cz/item/CS_URS_2025_02/914511111</t>
  </si>
  <si>
    <t>84</t>
  </si>
  <si>
    <t>40445225</t>
  </si>
  <si>
    <t>sloupek pro dopravní značku Zn D 60mm v 3,5m</t>
  </si>
  <si>
    <t>-576404607</t>
  </si>
  <si>
    <t>85</t>
  </si>
  <si>
    <t>40445253</t>
  </si>
  <si>
    <t>víčko plastové na sloupek D 60mm</t>
  </si>
  <si>
    <t>-272607486</t>
  </si>
  <si>
    <t>86</t>
  </si>
  <si>
    <t>914531111</t>
  </si>
  <si>
    <t>Montáž konzol nebo nástavců pro osazení dopravních značek velikosti do 1 m2 na sloupek</t>
  </si>
  <si>
    <t>-2093018796</t>
  </si>
  <si>
    <t>https://podminky.urs.cz/item/CS_URS_2025_02/914531111</t>
  </si>
  <si>
    <t>87</t>
  </si>
  <si>
    <t>40445256</t>
  </si>
  <si>
    <t>svorka upínací na sloupek dopravní značky D 60mm</t>
  </si>
  <si>
    <t>-448468091</t>
  </si>
  <si>
    <t>88</t>
  </si>
  <si>
    <t>916131113</t>
  </si>
  <si>
    <t>Osazení silničního obrubníku betonového se zřízením lože, s vyplněním a zatřením spár cementovou maltou ležatého s boční opěrou z betonu prostého, do lože z betonu prostého</t>
  </si>
  <si>
    <t>-869061852</t>
  </si>
  <si>
    <t>https://podminky.urs.cz/item/CS_URS_2025_02/916131113</t>
  </si>
  <si>
    <t>"nájezdový, odbočka" 8,0</t>
  </si>
  <si>
    <t>"odstavná zatravňovací plocha vnitřní" 12,0</t>
  </si>
  <si>
    <t>89</t>
  </si>
  <si>
    <t>59217029</t>
  </si>
  <si>
    <t>obrubník silniční betonový nájezdový 1000x150x150mm</t>
  </si>
  <si>
    <t>16304215</t>
  </si>
  <si>
    <t>20*1,02 'Přepočtené koeficientem množství</t>
  </si>
  <si>
    <t>90</t>
  </si>
  <si>
    <t>916131213</t>
  </si>
  <si>
    <t>Osazení silničního obrubníku betonového se zřízením lože, s vyplněním a zatřením spár cementovou maltou stojatého s boční opěrou z betonu prostého, do lože z betonu prostého</t>
  </si>
  <si>
    <t>-1292485726</t>
  </si>
  <si>
    <t>https://podminky.urs.cz/item/CS_URS_2025_02/916131213</t>
  </si>
  <si>
    <t>"dle výpisu projektanta" 700,0</t>
  </si>
  <si>
    <t>59217072</t>
  </si>
  <si>
    <t>obrubník silniční betonový 1000x100x250mm</t>
  </si>
  <si>
    <t>-595613378</t>
  </si>
  <si>
    <t>700*1,02 'Přepočtené koeficientem množství</t>
  </si>
  <si>
    <t>92</t>
  </si>
  <si>
    <t>916991121</t>
  </si>
  <si>
    <t>Lože pod obrubníky, krajníky nebo obruby z dlažebních kostek z betonu prostého</t>
  </si>
  <si>
    <t>-490391823</t>
  </si>
  <si>
    <t>https://podminky.urs.cz/item/CS_URS_2025_02/916991121</t>
  </si>
  <si>
    <t>(700,0+20,0)*0,15*0,15</t>
  </si>
  <si>
    <t>93</t>
  </si>
  <si>
    <t>919122122</t>
  </si>
  <si>
    <t>Utěsnění dilatačních spár zálivkou za tepla v cementobetonovém nebo živičném krytu včetně adhezního nátěru s těsnicím profilem pod zálivkou, pro komůrky šířky 15 mm, hloubky 30 mm</t>
  </si>
  <si>
    <t>-533891622</t>
  </si>
  <si>
    <t>https://podminky.urs.cz/item/CS_URS_2025_02/919122122</t>
  </si>
  <si>
    <t>"0,000; 0,340" 2,0+3,0</t>
  </si>
  <si>
    <t>"na konci odbočky, pokračování panel.cesty" 2,5</t>
  </si>
  <si>
    <t>96</t>
  </si>
  <si>
    <t>Bourání konstrukcí</t>
  </si>
  <si>
    <t>94</t>
  </si>
  <si>
    <t>9660717R</t>
  </si>
  <si>
    <t>Bourání sloupků a vzpěr plotových ocelových do 7,5 m zabetonovaných</t>
  </si>
  <si>
    <t>1731984965</t>
  </si>
  <si>
    <t>"oplocení u kurtů" 28</t>
  </si>
  <si>
    <t>95</t>
  </si>
  <si>
    <t>9660718R0</t>
  </si>
  <si>
    <t>Rozebrání oplocení z drátěného pletiva se čtvercovými oky v do 7,0 m</t>
  </si>
  <si>
    <t>-1914144551</t>
  </si>
  <si>
    <t>"oplocení u kurtů" 5,0+74,5</t>
  </si>
  <si>
    <t>997</t>
  </si>
  <si>
    <t>Přesun sutě</t>
  </si>
  <si>
    <t>997221571</t>
  </si>
  <si>
    <t>Vodorovná doprava vybouraných hmot bez naložení, ale se složením a s hrubým urovnáním na vzdálenost do 1 km</t>
  </si>
  <si>
    <t>-974541155</t>
  </si>
  <si>
    <t>https://podminky.urs.cz/item/CS_URS_2025_02/997221571</t>
  </si>
  <si>
    <t>97</t>
  </si>
  <si>
    <t>997221579</t>
  </si>
  <si>
    <t>Vodorovná doprava vybouraných hmot bez naložení, ale se složením a s hrubým urovnáním na vzdálenost Příplatek k ceně za každý další započatý 1 km přes 1 km</t>
  </si>
  <si>
    <t>1936389415</t>
  </si>
  <si>
    <t>https://podminky.urs.cz/item/CS_URS_2025_02/997221579</t>
  </si>
  <si>
    <t>225,477*7 'Přepočtené koeficientem množství</t>
  </si>
  <si>
    <t>98</t>
  </si>
  <si>
    <t>997221873</t>
  </si>
  <si>
    <t>753912314</t>
  </si>
  <si>
    <t>https://podminky.urs.cz/item/CS_URS_2025_02/997221873</t>
  </si>
  <si>
    <t>"štěrk z pův. cesty" 180,4</t>
  </si>
  <si>
    <t>99</t>
  </si>
  <si>
    <t>997221875</t>
  </si>
  <si>
    <t>Poplatek za uložení stavebního odpadu na recyklační skládce (skládkovné) asfaltového bez obsahu dehtu zatříděného do Katalogu odpadů pod kódem 17 03 02</t>
  </si>
  <si>
    <t>1155499541</t>
  </si>
  <si>
    <t>https://podminky.urs.cz/item/CS_URS_2025_02/997221875</t>
  </si>
  <si>
    <t>"živice z pův. cesty" 40,18</t>
  </si>
  <si>
    <t>100</t>
  </si>
  <si>
    <t>997231111</t>
  </si>
  <si>
    <t>Vodorovná doprava suti a vybouraných hmot s vyložením a hrubým urovnáním na vzdálenost do 1 km</t>
  </si>
  <si>
    <t>-451051453</t>
  </si>
  <si>
    <t>https://podminky.urs.cz/item/CS_URS_2025_02/997231111</t>
  </si>
  <si>
    <t>101</t>
  </si>
  <si>
    <t>997231119</t>
  </si>
  <si>
    <t>Vodorovná doprava suti a vybouraných hmot s vyložením a hrubým urovnáním na vzdálenost Příplatek k cenám za každý další započatý 1 km</t>
  </si>
  <si>
    <t>1414654263</t>
  </si>
  <si>
    <t>https://podminky.urs.cz/item/CS_URS_2025_02/997231119</t>
  </si>
  <si>
    <t>4,897*7 'Přepočtené koeficientem množství</t>
  </si>
  <si>
    <t>102</t>
  </si>
  <si>
    <t>997960001</t>
  </si>
  <si>
    <t>Železo a ocel do sběrných surovin</t>
  </si>
  <si>
    <t>-1043828444</t>
  </si>
  <si>
    <t>"oplocení" 4,897</t>
  </si>
  <si>
    <t>998</t>
  </si>
  <si>
    <t>Přesun hmot</t>
  </si>
  <si>
    <t>103</t>
  </si>
  <si>
    <t>998225111</t>
  </si>
  <si>
    <t>Přesun hmot pro komunikace s krytem z kameniva, monolitickým betonovým nebo živičným dopravní vzdálenost do 200 m jakékoliv délky objektu</t>
  </si>
  <si>
    <t>1876424293</t>
  </si>
  <si>
    <t>https://podminky.urs.cz/item/CS_URS_2025_02/998225111</t>
  </si>
  <si>
    <t>104</t>
  </si>
  <si>
    <t>998225191</t>
  </si>
  <si>
    <t>Přesun hmot pro komunikace s krytem z kameniva, monolitickým betonovým nebo živičným Příplatek k ceně za zvětšený přesun přes vymezenou vodorovnou dopravní vzdálenost do 1000 m</t>
  </si>
  <si>
    <t>1759420931</t>
  </si>
  <si>
    <t>https://podminky.urs.cz/item/CS_URS_2025_02/998225191</t>
  </si>
  <si>
    <t>PSV</t>
  </si>
  <si>
    <t>Práce a dodávky PSV</t>
  </si>
  <si>
    <t>767</t>
  </si>
  <si>
    <t>Konstrukce zámečnické</t>
  </si>
  <si>
    <t>105</t>
  </si>
  <si>
    <t>767995113</t>
  </si>
  <si>
    <t>Montáž ostatních atypických zámečnických konstrukcí hmotnosti přes 10 do 20 kg</t>
  </si>
  <si>
    <t>60245180</t>
  </si>
  <si>
    <t>https://podminky.urs.cz/item/CS_URS_2025_02/767995113</t>
  </si>
  <si>
    <t>*Al sloupky, ochranná síť u kurtů (před oplocením)</t>
  </si>
  <si>
    <t>"Al sloupky 65x5 v. 5,5m" 5,5*2,54*32</t>
  </si>
  <si>
    <t>106</t>
  </si>
  <si>
    <t>55396003</t>
  </si>
  <si>
    <t>Atyp. zámečnické výrobky - hliníkový sloupek v. 5,5m</t>
  </si>
  <si>
    <t>646956177</t>
  </si>
  <si>
    <t>107</t>
  </si>
  <si>
    <t>998767101</t>
  </si>
  <si>
    <t>Přesun hmot pro zámečnické konstrukce stanovený z hmotnosti přesunovaného materiálu vodorovná dopravní vzdálenost do 50 m základní v objektech výšky do 6 m</t>
  </si>
  <si>
    <t>1295823395</t>
  </si>
  <si>
    <t>https://podminky.urs.cz/item/CS_URS_2025_02/998767101</t>
  </si>
  <si>
    <t>VRN</t>
  </si>
  <si>
    <t>Vedlejší rozpočtové náklady</t>
  </si>
  <si>
    <t>VRN1</t>
  </si>
  <si>
    <t>Průzkumné, zeměměřičské a projektové práce</t>
  </si>
  <si>
    <t>108</t>
  </si>
  <si>
    <t>012164000</t>
  </si>
  <si>
    <t>Vytyčení a zaměření inženýrských sítí</t>
  </si>
  <si>
    <t>soubor</t>
  </si>
  <si>
    <t>1024</t>
  </si>
  <si>
    <t>442169656</t>
  </si>
  <si>
    <t>https://podminky.urs.cz/item/CS_URS_2025_02/012164000</t>
  </si>
  <si>
    <t>109</t>
  </si>
  <si>
    <t>012444000</t>
  </si>
  <si>
    <t>Geodetické měření skutečného provedení stavby</t>
  </si>
  <si>
    <t>-64943028</t>
  </si>
  <si>
    <t>https://podminky.urs.cz/item/CS_URS_2025_02/012444000</t>
  </si>
  <si>
    <t>VRN3</t>
  </si>
  <si>
    <t>Zařízení staveniště</t>
  </si>
  <si>
    <t>110</t>
  </si>
  <si>
    <t>030001000</t>
  </si>
  <si>
    <t>-876821011</t>
  </si>
  <si>
    <t>https://podminky.urs.cz/item/CS_URS_2025_02/030001000</t>
  </si>
  <si>
    <t>VRN4</t>
  </si>
  <si>
    <t>Inženýrská činnost</t>
  </si>
  <si>
    <t>111</t>
  </si>
  <si>
    <t>043002000</t>
  </si>
  <si>
    <t>Zkoušky a ostatní měření</t>
  </si>
  <si>
    <t>945892907</t>
  </si>
  <si>
    <t>https://podminky.urs.cz/item/CS_URS_2025_02/043002000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</si>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</sst>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5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charset val="238"/>
    </font>
    <font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9" fillId="0" borderId="0" applyNumberFormat="0" applyFill="0" applyBorder="0" applyAlignment="0" applyProtection="0"/>
  </cellStyleXfs>
  <cellXfs count="32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0" xfId="0" applyFont="1" applyAlignment="1">
      <alignment vertical="center"/>
    </xf>
    <xf numFmtId="0" fontId="0" fillId="0" borderId="4" xfId="0" applyFont="1" applyBorder="1" applyAlignment="1">
      <alignment vertical="center"/>
    </xf>
    <xf numFmtId="0" fontId="16" fillId="0" borderId="6" xfId="0" applyFont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center"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20" fillId="5" borderId="9" xfId="0" applyFont="1" applyFill="1" applyBorder="1" applyAlignment="1">
      <alignment horizontal="center" vertical="center"/>
    </xf>
    <xf numFmtId="0" fontId="21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21" fillId="0" borderId="19" xfId="0" applyFont="1" applyBorder="1" applyAlignment="1">
      <alignment horizontal="center" vertical="center" wrapText="1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4" fontId="22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8" fillId="0" borderId="15" xfId="0" applyNumberFormat="1" applyFont="1" applyBorder="1" applyAlignment="1">
      <alignment vertical="center"/>
    </xf>
    <xf numFmtId="4" fontId="18" fillId="0" borderId="0" xfId="0" applyNumberFormat="1" applyFont="1" applyBorder="1" applyAlignment="1">
      <alignment vertical="center"/>
    </xf>
    <xf numFmtId="166" fontId="18" fillId="0" borderId="0" xfId="0" applyNumberFormat="1" applyFont="1" applyBorder="1" applyAlignment="1">
      <alignment vertical="center"/>
    </xf>
    <xf numFmtId="4" fontId="18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20" xfId="0" applyNumberFormat="1" applyFont="1" applyBorder="1" applyAlignment="1">
      <alignment vertical="center"/>
    </xf>
    <xf numFmtId="4" fontId="27" fillId="0" borderId="21" xfId="0" applyNumberFormat="1" applyFont="1" applyBorder="1" applyAlignment="1">
      <alignment vertical="center"/>
    </xf>
    <xf numFmtId="166" fontId="27" fillId="0" borderId="21" xfId="0" applyNumberFormat="1" applyFont="1" applyBorder="1" applyAlignment="1">
      <alignment vertical="center"/>
    </xf>
    <xf numFmtId="4" fontId="27" fillId="0" borderId="22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16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7" xfId="0" applyFont="1" applyFill="1" applyBorder="1" applyAlignment="1">
      <alignment horizontal="left" vertical="center"/>
    </xf>
    <xf numFmtId="0" fontId="4" fillId="5" borderId="8" xfId="0" applyFont="1" applyFill="1" applyBorder="1" applyAlignment="1">
      <alignment horizontal="right" vertical="center"/>
    </xf>
    <xf numFmtId="0" fontId="4" fillId="5" borderId="8" xfId="0" applyFont="1" applyFill="1" applyBorder="1" applyAlignment="1">
      <alignment horizontal="center" vertical="center"/>
    </xf>
    <xf numFmtId="4" fontId="4" fillId="5" borderId="8" xfId="0" applyNumberFormat="1" applyFont="1" applyFill="1" applyBorder="1" applyAlignment="1">
      <alignment vertical="center"/>
    </xf>
    <xf numFmtId="0" fontId="0" fillId="5" borderId="9" xfId="0" applyFont="1" applyFill="1" applyBorder="1" applyAlignment="1">
      <alignment vertical="center"/>
    </xf>
    <xf numFmtId="0" fontId="20" fillId="5" borderId="0" xfId="0" applyFont="1" applyFill="1" applyAlignment="1">
      <alignment horizontal="left" vertical="center"/>
    </xf>
    <xf numFmtId="0" fontId="20" fillId="5" borderId="0" xfId="0" applyFont="1" applyFill="1" applyAlignment="1">
      <alignment horizontal="right" vertical="center"/>
    </xf>
    <xf numFmtId="0" fontId="29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20" fillId="5" borderId="17" xfId="0" applyFont="1" applyFill="1" applyBorder="1" applyAlignment="1">
      <alignment horizontal="center" vertical="center" wrapText="1"/>
    </xf>
    <xf numFmtId="0" fontId="20" fillId="5" borderId="18" xfId="0" applyFont="1" applyFill="1" applyBorder="1" applyAlignment="1">
      <alignment horizontal="center" vertical="center" wrapText="1"/>
    </xf>
    <xf numFmtId="0" fontId="20" fillId="5" borderId="19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2" fillId="0" borderId="0" xfId="0" applyNumberFormat="1" applyFont="1" applyAlignment="1"/>
    <xf numFmtId="166" fontId="30" fillId="0" borderId="13" xfId="0" applyNumberFormat="1" applyFont="1" applyBorder="1" applyAlignment="1"/>
    <xf numFmtId="166" fontId="30" fillId="0" borderId="14" xfId="0" applyNumberFormat="1" applyFont="1" applyBorder="1" applyAlignment="1"/>
    <xf numFmtId="4" fontId="31" fillId="0" borderId="0" xfId="0" applyNumberFormat="1" applyFont="1" applyAlignment="1">
      <alignment vertical="center"/>
    </xf>
    <xf numFmtId="0" fontId="8" fillId="0" borderId="4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5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6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4" xfId="0" applyFont="1" applyBorder="1" applyAlignment="1" applyProtection="1">
      <alignment vertical="center"/>
      <protection locked="0"/>
    </xf>
    <xf numFmtId="0" fontId="20" fillId="0" borderId="23" xfId="0" applyFont="1" applyBorder="1" applyAlignment="1" applyProtection="1">
      <alignment horizontal="center" vertical="center"/>
      <protection locked="0"/>
    </xf>
    <xf numFmtId="49" fontId="20" fillId="0" borderId="23" xfId="0" applyNumberFormat="1" applyFont="1" applyBorder="1" applyAlignment="1" applyProtection="1">
      <alignment horizontal="left" vertical="center" wrapText="1"/>
      <protection locked="0"/>
    </xf>
    <xf numFmtId="0" fontId="20" fillId="0" borderId="23" xfId="0" applyFont="1" applyBorder="1" applyAlignment="1" applyProtection="1">
      <alignment horizontal="left" vertical="center" wrapText="1"/>
      <protection locked="0"/>
    </xf>
    <xf numFmtId="0" fontId="20" fillId="0" borderId="23" xfId="0" applyFont="1" applyBorder="1" applyAlignment="1" applyProtection="1">
      <alignment horizontal="center" vertical="center" wrapText="1"/>
      <protection locked="0"/>
    </xf>
    <xf numFmtId="167" fontId="20" fillId="0" borderId="23" xfId="0" applyNumberFormat="1" applyFont="1" applyBorder="1" applyAlignment="1" applyProtection="1">
      <alignment vertical="center"/>
      <protection locked="0"/>
    </xf>
    <xf numFmtId="4" fontId="20" fillId="3" borderId="23" xfId="0" applyNumberFormat="1" applyFont="1" applyFill="1" applyBorder="1" applyAlignment="1" applyProtection="1">
      <alignment vertical="center"/>
      <protection locked="0"/>
    </xf>
    <xf numFmtId="4" fontId="20" fillId="0" borderId="23" xfId="0" applyNumberFormat="1" applyFont="1" applyBorder="1" applyAlignment="1" applyProtection="1">
      <alignment vertical="center"/>
      <protection locked="0"/>
    </xf>
    <xf numFmtId="0" fontId="21" fillId="3" borderId="15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>
      <alignment horizontal="center" vertical="center"/>
    </xf>
    <xf numFmtId="166" fontId="21" fillId="0" borderId="0" xfId="0" applyNumberFormat="1" applyFont="1" applyBorder="1" applyAlignment="1">
      <alignment vertical="center"/>
    </xf>
    <xf numFmtId="166" fontId="21" fillId="0" borderId="16" xfId="0" applyNumberFormat="1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>
      <alignment horizontal="left" vertical="center"/>
    </xf>
    <xf numFmtId="0" fontId="33" fillId="0" borderId="0" xfId="1" applyFont="1" applyAlignment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9" fillId="0" borderId="4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5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5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35" fillId="0" borderId="23" xfId="0" applyFont="1" applyBorder="1" applyAlignment="1" applyProtection="1">
      <alignment horizontal="center" vertical="center"/>
      <protection locked="0"/>
    </xf>
    <xf numFmtId="49" fontId="35" fillId="0" borderId="23" xfId="0" applyNumberFormat="1" applyFont="1" applyBorder="1" applyAlignment="1" applyProtection="1">
      <alignment horizontal="left" vertical="center" wrapText="1"/>
      <protection locked="0"/>
    </xf>
    <xf numFmtId="0" fontId="35" fillId="0" borderId="23" xfId="0" applyFont="1" applyBorder="1" applyAlignment="1" applyProtection="1">
      <alignment horizontal="left" vertical="center" wrapText="1"/>
      <protection locked="0"/>
    </xf>
    <xf numFmtId="0" fontId="35" fillId="0" borderId="23" xfId="0" applyFont="1" applyBorder="1" applyAlignment="1" applyProtection="1">
      <alignment horizontal="center" vertical="center" wrapText="1"/>
      <protection locked="0"/>
    </xf>
    <xf numFmtId="167" fontId="35" fillId="0" borderId="23" xfId="0" applyNumberFormat="1" applyFont="1" applyBorder="1" applyAlignment="1" applyProtection="1">
      <alignment vertical="center"/>
      <protection locked="0"/>
    </xf>
    <xf numFmtId="4" fontId="35" fillId="3" borderId="23" xfId="0" applyNumberFormat="1" applyFont="1" applyFill="1" applyBorder="1" applyAlignment="1" applyProtection="1">
      <alignment vertical="center"/>
      <protection locked="0"/>
    </xf>
    <xf numFmtId="4" fontId="35" fillId="0" borderId="23" xfId="0" applyNumberFormat="1" applyFont="1" applyBorder="1" applyAlignment="1" applyProtection="1">
      <alignment vertical="center"/>
      <protection locked="0"/>
    </xf>
    <xf numFmtId="0" fontId="36" fillId="0" borderId="4" xfId="0" applyFont="1" applyBorder="1" applyAlignment="1">
      <alignment vertical="center"/>
    </xf>
    <xf numFmtId="0" fontId="35" fillId="3" borderId="15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>
      <alignment horizontal="center" vertical="center"/>
    </xf>
    <xf numFmtId="0" fontId="37" fillId="0" borderId="0" xfId="0" applyFont="1" applyAlignment="1">
      <alignment vertical="center" wrapText="1"/>
    </xf>
    <xf numFmtId="0" fontId="0" fillId="0" borderId="20" xfId="0" applyFon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22" xfId="0" applyFont="1" applyBorder="1" applyAlignment="1">
      <alignment vertical="center"/>
    </xf>
    <xf numFmtId="0" fontId="0" fillId="0" borderId="0" xfId="0" applyAlignment="1">
      <alignment vertical="top"/>
    </xf>
    <xf numFmtId="0" fontId="38" fillId="0" borderId="24" xfId="0" applyFont="1" applyBorder="1" applyAlignment="1">
      <alignment vertical="center" wrapText="1"/>
    </xf>
    <xf numFmtId="0" fontId="38" fillId="0" borderId="25" xfId="0" applyFont="1" applyBorder="1" applyAlignment="1">
      <alignment vertical="center" wrapText="1"/>
    </xf>
    <xf numFmtId="0" fontId="38" fillId="0" borderId="26" xfId="0" applyFont="1" applyBorder="1" applyAlignment="1">
      <alignment vertical="center" wrapText="1"/>
    </xf>
    <xf numFmtId="0" fontId="38" fillId="0" borderId="27" xfId="0" applyFont="1" applyBorder="1" applyAlignment="1">
      <alignment horizontal="center" vertical="center" wrapText="1"/>
    </xf>
    <xf numFmtId="0" fontId="38" fillId="0" borderId="28" xfId="0" applyFont="1" applyBorder="1" applyAlignment="1">
      <alignment horizontal="center" vertical="center" wrapText="1"/>
    </xf>
    <xf numFmtId="0" fontId="38" fillId="0" borderId="27" xfId="0" applyFont="1" applyBorder="1" applyAlignment="1">
      <alignment vertical="center" wrapText="1"/>
    </xf>
    <xf numFmtId="0" fontId="38" fillId="0" borderId="28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27" xfId="0" applyFont="1" applyBorder="1" applyAlignment="1">
      <alignment vertical="center" wrapText="1"/>
    </xf>
    <xf numFmtId="0" fontId="41" fillId="0" borderId="1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vertical="center"/>
    </xf>
    <xf numFmtId="49" fontId="41" fillId="0" borderId="1" xfId="0" applyNumberFormat="1" applyFont="1" applyBorder="1" applyAlignment="1">
      <alignment vertical="center" wrapText="1"/>
    </xf>
    <xf numFmtId="0" fontId="38" fillId="0" borderId="30" xfId="0" applyFont="1" applyBorder="1" applyAlignment="1">
      <alignment vertical="center" wrapText="1"/>
    </xf>
    <xf numFmtId="0" fontId="43" fillId="0" borderId="29" xfId="0" applyFont="1" applyBorder="1" applyAlignment="1">
      <alignment vertical="center" wrapText="1"/>
    </xf>
    <xf numFmtId="0" fontId="38" fillId="0" borderId="31" xfId="0" applyFont="1" applyBorder="1" applyAlignment="1">
      <alignment vertical="center" wrapText="1"/>
    </xf>
    <xf numFmtId="0" fontId="38" fillId="0" borderId="1" xfId="0" applyFont="1" applyBorder="1" applyAlignment="1">
      <alignment vertical="top"/>
    </xf>
    <xf numFmtId="0" fontId="38" fillId="0" borderId="0" xfId="0" applyFont="1" applyAlignment="1">
      <alignment vertical="top"/>
    </xf>
    <xf numFmtId="0" fontId="38" fillId="0" borderId="24" xfId="0" applyFont="1" applyBorder="1" applyAlignment="1">
      <alignment horizontal="left" vertical="center"/>
    </xf>
    <xf numFmtId="0" fontId="38" fillId="0" borderId="25" xfId="0" applyFont="1" applyBorder="1" applyAlignment="1">
      <alignment horizontal="left" vertical="center"/>
    </xf>
    <xf numFmtId="0" fontId="38" fillId="0" borderId="26" xfId="0" applyFont="1" applyBorder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8" fillId="0" borderId="28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40" fillId="0" borderId="29" xfId="0" applyFont="1" applyBorder="1" applyAlignment="1">
      <alignment horizontal="center" vertical="center"/>
    </xf>
    <xf numFmtId="0" fontId="44" fillId="0" borderId="29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1" fillId="0" borderId="0" xfId="0" applyFont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1" fillId="0" borderId="1" xfId="0" applyFont="1" applyFill="1" applyBorder="1" applyAlignment="1">
      <alignment horizontal="left" vertical="center"/>
    </xf>
    <xf numFmtId="0" fontId="41" fillId="0" borderId="1" xfId="0" applyFont="1" applyFill="1" applyBorder="1" applyAlignment="1">
      <alignment horizontal="center" vertical="center"/>
    </xf>
    <xf numFmtId="0" fontId="38" fillId="0" borderId="30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 wrapText="1"/>
    </xf>
    <xf numFmtId="0" fontId="38" fillId="0" borderId="24" xfId="0" applyFont="1" applyBorder="1" applyAlignment="1">
      <alignment horizontal="left" vertical="center" wrapText="1"/>
    </xf>
    <xf numFmtId="0" fontId="38" fillId="0" borderId="25" xfId="0" applyFont="1" applyBorder="1" applyAlignment="1">
      <alignment horizontal="left" vertical="center" wrapText="1"/>
    </xf>
    <xf numFmtId="0" fontId="38" fillId="0" borderId="26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/>
    </xf>
    <xf numFmtId="0" fontId="42" fillId="0" borderId="28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/>
    </xf>
    <xf numFmtId="0" fontId="42" fillId="0" borderId="30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vertical="center" wrapText="1"/>
    </xf>
    <xf numFmtId="0" fontId="42" fillId="0" borderId="3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center" vertical="top"/>
    </xf>
    <xf numFmtId="0" fontId="42" fillId="0" borderId="30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4" fillId="0" borderId="0" xfId="0" applyFont="1" applyAlignment="1">
      <alignment vertical="center"/>
    </xf>
    <xf numFmtId="0" fontId="40" fillId="0" borderId="1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41" fillId="0" borderId="1" xfId="0" applyFont="1" applyBorder="1" applyAlignment="1">
      <alignment vertical="top"/>
    </xf>
    <xf numFmtId="49" fontId="41" fillId="0" borderId="1" xfId="0" applyNumberFormat="1" applyFont="1" applyBorder="1" applyAlignment="1">
      <alignment horizontal="left" vertical="center"/>
    </xf>
    <xf numFmtId="0" fontId="47" fillId="0" borderId="27" xfId="0" applyFont="1" applyBorder="1" applyAlignment="1" applyProtection="1">
      <alignment horizontal="left" vertical="center"/>
    </xf>
    <xf numFmtId="0" fontId="48" fillId="0" borderId="1" xfId="0" applyFont="1" applyBorder="1" applyAlignment="1" applyProtection="1">
      <alignment vertical="top"/>
    </xf>
    <xf numFmtId="0" fontId="48" fillId="0" borderId="1" xfId="0" applyFont="1" applyBorder="1" applyAlignment="1" applyProtection="1">
      <alignment horizontal="left" vertical="center"/>
    </xf>
    <xf numFmtId="0" fontId="48" fillId="0" borderId="1" xfId="0" applyFont="1" applyBorder="1" applyAlignment="1" applyProtection="1">
      <alignment horizontal="center" vertical="center"/>
    </xf>
    <xf numFmtId="49" fontId="48" fillId="0" borderId="1" xfId="0" applyNumberFormat="1" applyFont="1" applyBorder="1" applyAlignment="1" applyProtection="1">
      <alignment horizontal="left" vertical="center"/>
    </xf>
    <xf numFmtId="0" fontId="47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0" fillId="0" borderId="29" xfId="0" applyFont="1" applyBorder="1" applyAlignment="1">
      <alignment horizontal="left"/>
    </xf>
    <xf numFmtId="0" fontId="44" fillId="0" borderId="29" xfId="0" applyFont="1" applyBorder="1" applyAlignment="1"/>
    <xf numFmtId="0" fontId="38" fillId="0" borderId="27" xfId="0" applyFont="1" applyBorder="1" applyAlignment="1">
      <alignment vertical="top"/>
    </xf>
    <xf numFmtId="0" fontId="38" fillId="0" borderId="28" xfId="0" applyFont="1" applyBorder="1" applyAlignment="1">
      <alignment vertical="top"/>
    </xf>
    <xf numFmtId="0" fontId="38" fillId="0" borderId="30" xfId="0" applyFont="1" applyBorder="1" applyAlignment="1">
      <alignment vertical="top"/>
    </xf>
    <xf numFmtId="0" fontId="38" fillId="0" borderId="29" xfId="0" applyFont="1" applyBorder="1" applyAlignment="1">
      <alignment vertical="top"/>
    </xf>
    <xf numFmtId="0" fontId="38" fillId="0" borderId="31" xfId="0" applyFont="1" applyBorder="1" applyAlignment="1">
      <alignment vertical="top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6" fillId="0" borderId="6" xfId="0" applyNumberFormat="1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8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8" fillId="0" borderId="12" xfId="0" applyFont="1" applyBorder="1" applyAlignment="1">
      <alignment horizontal="center" vertical="center"/>
    </xf>
    <xf numFmtId="0" fontId="18" fillId="0" borderId="13" xfId="0" applyFont="1" applyBorder="1" applyAlignment="1">
      <alignment horizontal="left" vertical="center"/>
    </xf>
    <xf numFmtId="0" fontId="19" fillId="0" borderId="15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20" fillId="5" borderId="7" xfId="0" applyFont="1" applyFill="1" applyBorder="1" applyAlignment="1">
      <alignment horizontal="center" vertical="center"/>
    </xf>
    <xf numFmtId="0" fontId="20" fillId="5" borderId="8" xfId="0" applyFont="1" applyFill="1" applyBorder="1" applyAlignment="1">
      <alignment horizontal="left" vertical="center"/>
    </xf>
    <xf numFmtId="0" fontId="20" fillId="5" borderId="8" xfId="0" applyFont="1" applyFill="1" applyBorder="1" applyAlignment="1">
      <alignment horizontal="center" vertical="center"/>
    </xf>
    <xf numFmtId="0" fontId="20" fillId="5" borderId="8" xfId="0" applyFont="1" applyFill="1" applyBorder="1" applyAlignment="1">
      <alignment horizontal="right" vertical="center"/>
    </xf>
    <xf numFmtId="4" fontId="26" fillId="0" borderId="0" xfId="0" applyNumberFormat="1" applyFont="1" applyAlignment="1">
      <alignment vertical="center"/>
    </xf>
    <xf numFmtId="0" fontId="26" fillId="0" borderId="0" xfId="0" applyFont="1" applyAlignment="1">
      <alignment vertical="center"/>
    </xf>
    <xf numFmtId="0" fontId="25" fillId="0" borderId="0" xfId="0" applyFont="1" applyAlignment="1">
      <alignment horizontal="left" vertical="center" wrapText="1"/>
    </xf>
    <xf numFmtId="4" fontId="22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vertical="center"/>
    </xf>
    <xf numFmtId="0" fontId="12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41" fillId="0" borderId="1" xfId="0" applyFont="1" applyBorder="1" applyAlignment="1">
      <alignment horizontal="left" vertical="center" wrapText="1"/>
    </xf>
    <xf numFmtId="0" fontId="40" fillId="0" borderId="29" xfId="0" applyFont="1" applyBorder="1" applyAlignment="1">
      <alignment horizontal="left" wrapText="1"/>
    </xf>
    <xf numFmtId="0" fontId="39" fillId="0" borderId="1" xfId="0" applyFont="1" applyBorder="1" applyAlignment="1">
      <alignment horizontal="center" vertical="center" wrapText="1"/>
    </xf>
    <xf numFmtId="49" fontId="41" fillId="0" borderId="1" xfId="0" applyNumberFormat="1" applyFont="1" applyBorder="1" applyAlignment="1">
      <alignment horizontal="left" vertical="center" wrapText="1"/>
    </xf>
    <xf numFmtId="0" fontId="39" fillId="0" borderId="1" xfId="0" applyFont="1" applyBorder="1" applyAlignment="1">
      <alignment horizontal="center" vertical="center"/>
    </xf>
    <xf numFmtId="0" fontId="40" fillId="0" borderId="29" xfId="0" applyFont="1" applyBorder="1" applyAlignment="1">
      <alignment horizontal="left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top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5_02/162201423" TargetMode="External"/><Relationship Id="rId18" Type="http://schemas.openxmlformats.org/officeDocument/2006/relationships/hyperlink" Target="https://podminky.urs.cz/item/CS_URS_2025_02/162301974" TargetMode="External"/><Relationship Id="rId26" Type="http://schemas.openxmlformats.org/officeDocument/2006/relationships/hyperlink" Target="https://podminky.urs.cz/item/CS_URS_2025_02/174251203" TargetMode="External"/><Relationship Id="rId39" Type="http://schemas.openxmlformats.org/officeDocument/2006/relationships/hyperlink" Target="https://podminky.urs.cz/item/CS_URS_2025_02/212751104" TargetMode="External"/><Relationship Id="rId21" Type="http://schemas.openxmlformats.org/officeDocument/2006/relationships/hyperlink" Target="https://podminky.urs.cz/item/CS_URS_2025_02/162751114" TargetMode="External"/><Relationship Id="rId34" Type="http://schemas.openxmlformats.org/officeDocument/2006/relationships/hyperlink" Target="https://podminky.urs.cz/item/CS_URS_2025_02/185804312" TargetMode="External"/><Relationship Id="rId42" Type="http://schemas.openxmlformats.org/officeDocument/2006/relationships/hyperlink" Target="https://podminky.urs.cz/item/CS_URS_2025_02/275351122" TargetMode="External"/><Relationship Id="rId47" Type="http://schemas.openxmlformats.org/officeDocument/2006/relationships/hyperlink" Target="https://podminky.urs.cz/item/CS_URS_2025_02/348401350" TargetMode="External"/><Relationship Id="rId50" Type="http://schemas.openxmlformats.org/officeDocument/2006/relationships/hyperlink" Target="https://podminky.urs.cz/item/CS_URS_2025_02/564730001" TargetMode="External"/><Relationship Id="rId55" Type="http://schemas.openxmlformats.org/officeDocument/2006/relationships/hyperlink" Target="https://podminky.urs.cz/item/CS_URS_2025_02/573191111" TargetMode="External"/><Relationship Id="rId63" Type="http://schemas.openxmlformats.org/officeDocument/2006/relationships/hyperlink" Target="https://podminky.urs.cz/item/CS_URS_2025_02/916131113" TargetMode="External"/><Relationship Id="rId68" Type="http://schemas.openxmlformats.org/officeDocument/2006/relationships/hyperlink" Target="https://podminky.urs.cz/item/CS_URS_2025_02/997221579" TargetMode="External"/><Relationship Id="rId76" Type="http://schemas.openxmlformats.org/officeDocument/2006/relationships/hyperlink" Target="https://podminky.urs.cz/item/CS_URS_2025_02/998767101" TargetMode="External"/><Relationship Id="rId7" Type="http://schemas.openxmlformats.org/officeDocument/2006/relationships/hyperlink" Target="https://podminky.urs.cz/item/CS_URS_2025_02/121151123" TargetMode="External"/><Relationship Id="rId71" Type="http://schemas.openxmlformats.org/officeDocument/2006/relationships/hyperlink" Target="https://podminky.urs.cz/item/CS_URS_2025_02/997231111" TargetMode="External"/><Relationship Id="rId2" Type="http://schemas.openxmlformats.org/officeDocument/2006/relationships/hyperlink" Target="https://podminky.urs.cz/item/CS_URS_2025_02/112251102" TargetMode="External"/><Relationship Id="rId16" Type="http://schemas.openxmlformats.org/officeDocument/2006/relationships/hyperlink" Target="https://podminky.urs.cz/item/CS_URS_2025_02/162301972" TargetMode="External"/><Relationship Id="rId29" Type="http://schemas.openxmlformats.org/officeDocument/2006/relationships/hyperlink" Target="https://podminky.urs.cz/item/CS_URS_2025_02/174111101" TargetMode="External"/><Relationship Id="rId11" Type="http://schemas.openxmlformats.org/officeDocument/2006/relationships/hyperlink" Target="https://podminky.urs.cz/item/CS_URS_2025_02/162201421" TargetMode="External"/><Relationship Id="rId24" Type="http://schemas.openxmlformats.org/officeDocument/2006/relationships/hyperlink" Target="https://podminky.urs.cz/item/CS_URS_2025_02/174251201" TargetMode="External"/><Relationship Id="rId32" Type="http://schemas.openxmlformats.org/officeDocument/2006/relationships/hyperlink" Target="https://podminky.urs.cz/item/CS_URS_2025_02/181451311" TargetMode="External"/><Relationship Id="rId37" Type="http://schemas.openxmlformats.org/officeDocument/2006/relationships/hyperlink" Target="https://podminky.urs.cz/item/CS_URS_2025_02/211531111" TargetMode="External"/><Relationship Id="rId40" Type="http://schemas.openxmlformats.org/officeDocument/2006/relationships/hyperlink" Target="https://podminky.urs.cz/item/CS_URS_2025_02/275313611" TargetMode="External"/><Relationship Id="rId45" Type="http://schemas.openxmlformats.org/officeDocument/2006/relationships/hyperlink" Target="https://podminky.urs.cz/item/CS_URS_2025_02/348121221" TargetMode="External"/><Relationship Id="rId53" Type="http://schemas.openxmlformats.org/officeDocument/2006/relationships/hyperlink" Target="https://podminky.urs.cz/item/CS_URS_2025_02/564871116" TargetMode="External"/><Relationship Id="rId58" Type="http://schemas.openxmlformats.org/officeDocument/2006/relationships/hyperlink" Target="https://podminky.urs.cz/item/CS_URS_2025_02/596412123" TargetMode="External"/><Relationship Id="rId66" Type="http://schemas.openxmlformats.org/officeDocument/2006/relationships/hyperlink" Target="https://podminky.urs.cz/item/CS_URS_2025_02/919122122" TargetMode="External"/><Relationship Id="rId74" Type="http://schemas.openxmlformats.org/officeDocument/2006/relationships/hyperlink" Target="https://podminky.urs.cz/item/CS_URS_2025_02/998225191" TargetMode="External"/><Relationship Id="rId79" Type="http://schemas.openxmlformats.org/officeDocument/2006/relationships/hyperlink" Target="https://podminky.urs.cz/item/CS_URS_2025_02/030001000" TargetMode="External"/><Relationship Id="rId5" Type="http://schemas.openxmlformats.org/officeDocument/2006/relationships/hyperlink" Target="https://podminky.urs.cz/item/CS_URS_2025_02/113107223" TargetMode="External"/><Relationship Id="rId61" Type="http://schemas.openxmlformats.org/officeDocument/2006/relationships/hyperlink" Target="https://podminky.urs.cz/item/CS_URS_2025_02/914511111" TargetMode="External"/><Relationship Id="rId10" Type="http://schemas.openxmlformats.org/officeDocument/2006/relationships/hyperlink" Target="https://podminky.urs.cz/item/CS_URS_2025_02/133251101" TargetMode="External"/><Relationship Id="rId19" Type="http://schemas.openxmlformats.org/officeDocument/2006/relationships/hyperlink" Target="https://podminky.urs.cz/item/CS_URS_2025_02/167151101" TargetMode="External"/><Relationship Id="rId31" Type="http://schemas.openxmlformats.org/officeDocument/2006/relationships/hyperlink" Target="https://podminky.urs.cz/item/CS_URS_2025_02/181351113" TargetMode="External"/><Relationship Id="rId44" Type="http://schemas.openxmlformats.org/officeDocument/2006/relationships/hyperlink" Target="https://podminky.urs.cz/item/CS_URS_2025_02/348101220" TargetMode="External"/><Relationship Id="rId52" Type="http://schemas.openxmlformats.org/officeDocument/2006/relationships/hyperlink" Target="https://podminky.urs.cz/item/CS_URS_2025_02/564861111" TargetMode="External"/><Relationship Id="rId60" Type="http://schemas.openxmlformats.org/officeDocument/2006/relationships/hyperlink" Target="https://podminky.urs.cz/item/CS_URS_2025_02/914111111" TargetMode="External"/><Relationship Id="rId65" Type="http://schemas.openxmlformats.org/officeDocument/2006/relationships/hyperlink" Target="https://podminky.urs.cz/item/CS_URS_2025_02/916991121" TargetMode="External"/><Relationship Id="rId73" Type="http://schemas.openxmlformats.org/officeDocument/2006/relationships/hyperlink" Target="https://podminky.urs.cz/item/CS_URS_2025_02/998225111" TargetMode="External"/><Relationship Id="rId78" Type="http://schemas.openxmlformats.org/officeDocument/2006/relationships/hyperlink" Target="https://podminky.urs.cz/item/CS_URS_2025_02/012444000" TargetMode="External"/><Relationship Id="rId81" Type="http://schemas.openxmlformats.org/officeDocument/2006/relationships/drawing" Target="../drawings/drawing2.xml"/><Relationship Id="rId4" Type="http://schemas.openxmlformats.org/officeDocument/2006/relationships/hyperlink" Target="https://podminky.urs.cz/item/CS_URS_2025_02/112251104" TargetMode="External"/><Relationship Id="rId9" Type="http://schemas.openxmlformats.org/officeDocument/2006/relationships/hyperlink" Target="https://podminky.urs.cz/item/CS_URS_2025_02/132251102" TargetMode="External"/><Relationship Id="rId14" Type="http://schemas.openxmlformats.org/officeDocument/2006/relationships/hyperlink" Target="https://podminky.urs.cz/item/CS_URS_2025_02/162201424" TargetMode="External"/><Relationship Id="rId22" Type="http://schemas.openxmlformats.org/officeDocument/2006/relationships/hyperlink" Target="https://podminky.urs.cz/item/CS_URS_2025_02/171251101" TargetMode="External"/><Relationship Id="rId27" Type="http://schemas.openxmlformats.org/officeDocument/2006/relationships/hyperlink" Target="https://podminky.urs.cz/item/CS_URS_2025_02/174251204" TargetMode="External"/><Relationship Id="rId30" Type="http://schemas.openxmlformats.org/officeDocument/2006/relationships/hyperlink" Target="https://podminky.urs.cz/item/CS_URS_2025_02/181351105" TargetMode="External"/><Relationship Id="rId35" Type="http://schemas.openxmlformats.org/officeDocument/2006/relationships/hyperlink" Target="https://podminky.urs.cz/item/CS_URS_2025_02/185851121" TargetMode="External"/><Relationship Id="rId43" Type="http://schemas.openxmlformats.org/officeDocument/2006/relationships/hyperlink" Target="https://podminky.urs.cz/item/CS_URS_2025_02/338171123" TargetMode="External"/><Relationship Id="rId48" Type="http://schemas.openxmlformats.org/officeDocument/2006/relationships/hyperlink" Target="https://podminky.urs.cz/item/CS_URS_2025_02/348401360" TargetMode="External"/><Relationship Id="rId56" Type="http://schemas.openxmlformats.org/officeDocument/2006/relationships/hyperlink" Target="https://podminky.urs.cz/item/CS_URS_2025_02/573211107" TargetMode="External"/><Relationship Id="rId64" Type="http://schemas.openxmlformats.org/officeDocument/2006/relationships/hyperlink" Target="https://podminky.urs.cz/item/CS_URS_2025_02/916131213" TargetMode="External"/><Relationship Id="rId69" Type="http://schemas.openxmlformats.org/officeDocument/2006/relationships/hyperlink" Target="https://podminky.urs.cz/item/CS_URS_2025_02/997221873" TargetMode="External"/><Relationship Id="rId77" Type="http://schemas.openxmlformats.org/officeDocument/2006/relationships/hyperlink" Target="https://podminky.urs.cz/item/CS_URS_2025_02/012164000" TargetMode="External"/><Relationship Id="rId8" Type="http://schemas.openxmlformats.org/officeDocument/2006/relationships/hyperlink" Target="https://podminky.urs.cz/item/CS_URS_2025_02/122251104" TargetMode="External"/><Relationship Id="rId51" Type="http://schemas.openxmlformats.org/officeDocument/2006/relationships/hyperlink" Target="https://podminky.urs.cz/item/CS_URS_2025_02/564760101" TargetMode="External"/><Relationship Id="rId72" Type="http://schemas.openxmlformats.org/officeDocument/2006/relationships/hyperlink" Target="https://podminky.urs.cz/item/CS_URS_2025_02/997231119" TargetMode="External"/><Relationship Id="rId80" Type="http://schemas.openxmlformats.org/officeDocument/2006/relationships/hyperlink" Target="https://podminky.urs.cz/item/CS_URS_2025_02/043002000" TargetMode="External"/><Relationship Id="rId3" Type="http://schemas.openxmlformats.org/officeDocument/2006/relationships/hyperlink" Target="https://podminky.urs.cz/item/CS_URS_2025_02/112251103" TargetMode="External"/><Relationship Id="rId12" Type="http://schemas.openxmlformats.org/officeDocument/2006/relationships/hyperlink" Target="https://podminky.urs.cz/item/CS_URS_2025_02/162201422" TargetMode="External"/><Relationship Id="rId17" Type="http://schemas.openxmlformats.org/officeDocument/2006/relationships/hyperlink" Target="https://podminky.urs.cz/item/CS_URS_2025_02/162301973" TargetMode="External"/><Relationship Id="rId25" Type="http://schemas.openxmlformats.org/officeDocument/2006/relationships/hyperlink" Target="https://podminky.urs.cz/item/CS_URS_2025_02/174251202" TargetMode="External"/><Relationship Id="rId33" Type="http://schemas.openxmlformats.org/officeDocument/2006/relationships/hyperlink" Target="https://podminky.urs.cz/item/CS_URS_2025_02/185804215" TargetMode="External"/><Relationship Id="rId38" Type="http://schemas.openxmlformats.org/officeDocument/2006/relationships/hyperlink" Target="https://podminky.urs.cz/item/CS_URS_2025_02/211971110" TargetMode="External"/><Relationship Id="rId46" Type="http://schemas.openxmlformats.org/officeDocument/2006/relationships/hyperlink" Target="https://podminky.urs.cz/item/CS_URS_2025_02/348401130" TargetMode="External"/><Relationship Id="rId59" Type="http://schemas.openxmlformats.org/officeDocument/2006/relationships/hyperlink" Target="https://podminky.urs.cz/item/CS_URS_2025_02/912112111" TargetMode="External"/><Relationship Id="rId67" Type="http://schemas.openxmlformats.org/officeDocument/2006/relationships/hyperlink" Target="https://podminky.urs.cz/item/CS_URS_2025_02/997221571" TargetMode="External"/><Relationship Id="rId20" Type="http://schemas.openxmlformats.org/officeDocument/2006/relationships/hyperlink" Target="https://podminky.urs.cz/item/CS_URS_2025_02/162251102" TargetMode="External"/><Relationship Id="rId41" Type="http://schemas.openxmlformats.org/officeDocument/2006/relationships/hyperlink" Target="https://podminky.urs.cz/item/CS_URS_2025_02/275351121" TargetMode="External"/><Relationship Id="rId54" Type="http://schemas.openxmlformats.org/officeDocument/2006/relationships/hyperlink" Target="https://podminky.urs.cz/item/CS_URS_2025_02/564911511" TargetMode="External"/><Relationship Id="rId62" Type="http://schemas.openxmlformats.org/officeDocument/2006/relationships/hyperlink" Target="https://podminky.urs.cz/item/CS_URS_2025_02/914531111" TargetMode="External"/><Relationship Id="rId70" Type="http://schemas.openxmlformats.org/officeDocument/2006/relationships/hyperlink" Target="https://podminky.urs.cz/item/CS_URS_2025_02/997221875" TargetMode="External"/><Relationship Id="rId75" Type="http://schemas.openxmlformats.org/officeDocument/2006/relationships/hyperlink" Target="https://podminky.urs.cz/item/CS_URS_2025_02/767995113" TargetMode="External"/><Relationship Id="rId1" Type="http://schemas.openxmlformats.org/officeDocument/2006/relationships/hyperlink" Target="https://podminky.urs.cz/item/CS_URS_2025_02/112251101" TargetMode="External"/><Relationship Id="rId6" Type="http://schemas.openxmlformats.org/officeDocument/2006/relationships/hyperlink" Target="https://podminky.urs.cz/item/CS_URS_2025_02/113107241" TargetMode="External"/><Relationship Id="rId15" Type="http://schemas.openxmlformats.org/officeDocument/2006/relationships/hyperlink" Target="https://podminky.urs.cz/item/CS_URS_2025_02/162301971" TargetMode="External"/><Relationship Id="rId23" Type="http://schemas.openxmlformats.org/officeDocument/2006/relationships/hyperlink" Target="https://podminky.urs.cz/item/CS_URS_2025_02/171201231" TargetMode="External"/><Relationship Id="rId28" Type="http://schemas.openxmlformats.org/officeDocument/2006/relationships/hyperlink" Target="https://podminky.urs.cz/item/CS_URS_2025_02/180405111" TargetMode="External"/><Relationship Id="rId36" Type="http://schemas.openxmlformats.org/officeDocument/2006/relationships/hyperlink" Target="https://podminky.urs.cz/item/CS_URS_2025_02/181152302" TargetMode="External"/><Relationship Id="rId49" Type="http://schemas.openxmlformats.org/officeDocument/2006/relationships/hyperlink" Target="https://podminky.urs.cz/item/CS_URS_2025_02/564831011" TargetMode="External"/><Relationship Id="rId57" Type="http://schemas.openxmlformats.org/officeDocument/2006/relationships/hyperlink" Target="https://podminky.urs.cz/item/CS_URS_2025_02/577143111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7"/>
  <sheetViews>
    <sheetView showGridLines="0" tabSelected="1" topLeftCell="A16" workbookViewId="0"/>
  </sheetViews>
  <sheetFormatPr defaultRowHeight="14.4"/>
  <cols>
    <col min="1" max="1" width="8.28515625" style="1" customWidth="1"/>
    <col min="2" max="2" width="1.7109375" style="1" customWidth="1"/>
    <col min="3" max="3" width="4.140625" style="1" customWidth="1"/>
    <col min="4" max="33" width="2.7109375" style="1" customWidth="1"/>
    <col min="34" max="34" width="3.28515625" style="1" customWidth="1"/>
    <col min="35" max="35" width="31.7109375" style="1" customWidth="1"/>
    <col min="36" max="37" width="2.42578125" style="1" customWidth="1"/>
    <col min="38" max="38" width="8.28515625" style="1" customWidth="1"/>
    <col min="39" max="39" width="3.28515625" style="1" customWidth="1"/>
    <col min="40" max="40" width="13.28515625" style="1" customWidth="1"/>
    <col min="41" max="41" width="7.42578125" style="1" customWidth="1"/>
    <col min="42" max="42" width="4.140625" style="1" customWidth="1"/>
    <col min="43" max="43" width="15.7109375" style="1" customWidth="1"/>
    <col min="44" max="44" width="13.7109375" style="1" customWidth="1"/>
    <col min="45" max="47" width="25.85546875" style="1" hidden="1" customWidth="1"/>
    <col min="48" max="49" width="21.7109375" style="1" hidden="1" customWidth="1"/>
    <col min="50" max="51" width="25" style="1" hidden="1" customWidth="1"/>
    <col min="52" max="52" width="21.7109375" style="1" hidden="1" customWidth="1"/>
    <col min="53" max="53" width="19.140625" style="1" hidden="1" customWidth="1"/>
    <col min="54" max="54" width="25" style="1" hidden="1" customWidth="1"/>
    <col min="55" max="55" width="21.7109375" style="1" hidden="1" customWidth="1"/>
    <col min="56" max="56" width="19.140625" style="1" hidden="1" customWidth="1"/>
    <col min="57" max="57" width="66.42578125" style="1" customWidth="1"/>
    <col min="71" max="91" width="9.28515625" style="1" hidden="1"/>
  </cols>
  <sheetData>
    <row r="1" spans="1:74" ht="10.199999999999999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s="1" customFormat="1" ht="36.9" customHeight="1">
      <c r="AR2" s="308" t="s">
        <v>6</v>
      </c>
      <c r="AS2" s="275"/>
      <c r="AT2" s="275"/>
      <c r="AU2" s="275"/>
      <c r="AV2" s="275"/>
      <c r="AW2" s="275"/>
      <c r="AX2" s="275"/>
      <c r="AY2" s="275"/>
      <c r="AZ2" s="275"/>
      <c r="BA2" s="275"/>
      <c r="BB2" s="275"/>
      <c r="BC2" s="275"/>
      <c r="BD2" s="275"/>
      <c r="BE2" s="275"/>
      <c r="BS2" s="18" t="s">
        <v>7</v>
      </c>
      <c r="BT2" s="18" t="s">
        <v>8</v>
      </c>
    </row>
    <row r="3" spans="1:74" s="1" customFormat="1" ht="6.9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7</v>
      </c>
      <c r="BT3" s="18" t="s">
        <v>9</v>
      </c>
    </row>
    <row r="4" spans="1:74" s="1" customFormat="1" ht="24.9" customHeight="1">
      <c r="B4" s="21"/>
      <c r="D4" s="22" t="s">
        <v>10</v>
      </c>
      <c r="AR4" s="21"/>
      <c r="AS4" s="23" t="s">
        <v>11</v>
      </c>
      <c r="BE4" s="24" t="s">
        <v>12</v>
      </c>
      <c r="BS4" s="18" t="s">
        <v>13</v>
      </c>
    </row>
    <row r="5" spans="1:74" s="1" customFormat="1" ht="12" customHeight="1">
      <c r="B5" s="21"/>
      <c r="D5" s="25" t="s">
        <v>14</v>
      </c>
      <c r="K5" s="274" t="s">
        <v>15</v>
      </c>
      <c r="L5" s="275"/>
      <c r="M5" s="275"/>
      <c r="N5" s="275"/>
      <c r="O5" s="275"/>
      <c r="P5" s="275"/>
      <c r="Q5" s="275"/>
      <c r="R5" s="275"/>
      <c r="S5" s="275"/>
      <c r="T5" s="275"/>
      <c r="U5" s="275"/>
      <c r="V5" s="275"/>
      <c r="W5" s="275"/>
      <c r="X5" s="275"/>
      <c r="Y5" s="275"/>
      <c r="Z5" s="275"/>
      <c r="AA5" s="275"/>
      <c r="AB5" s="275"/>
      <c r="AC5" s="275"/>
      <c r="AD5" s="275"/>
      <c r="AE5" s="275"/>
      <c r="AF5" s="275"/>
      <c r="AG5" s="275"/>
      <c r="AH5" s="275"/>
      <c r="AI5" s="275"/>
      <c r="AJ5" s="275"/>
      <c r="AK5" s="275"/>
      <c r="AL5" s="275"/>
      <c r="AM5" s="275"/>
      <c r="AN5" s="275"/>
      <c r="AO5" s="275"/>
      <c r="AR5" s="21"/>
      <c r="BE5" s="271" t="s">
        <v>16</v>
      </c>
      <c r="BS5" s="18" t="s">
        <v>7</v>
      </c>
    </row>
    <row r="6" spans="1:74" s="1" customFormat="1" ht="36.9" customHeight="1">
      <c r="B6" s="21"/>
      <c r="D6" s="27" t="s">
        <v>17</v>
      </c>
      <c r="K6" s="276" t="s">
        <v>18</v>
      </c>
      <c r="L6" s="275"/>
      <c r="M6" s="275"/>
      <c r="N6" s="275"/>
      <c r="O6" s="275"/>
      <c r="P6" s="275"/>
      <c r="Q6" s="275"/>
      <c r="R6" s="275"/>
      <c r="S6" s="275"/>
      <c r="T6" s="275"/>
      <c r="U6" s="275"/>
      <c r="V6" s="275"/>
      <c r="W6" s="275"/>
      <c r="X6" s="275"/>
      <c r="Y6" s="275"/>
      <c r="Z6" s="275"/>
      <c r="AA6" s="275"/>
      <c r="AB6" s="275"/>
      <c r="AC6" s="275"/>
      <c r="AD6" s="275"/>
      <c r="AE6" s="275"/>
      <c r="AF6" s="275"/>
      <c r="AG6" s="275"/>
      <c r="AH6" s="275"/>
      <c r="AI6" s="275"/>
      <c r="AJ6" s="275"/>
      <c r="AK6" s="275"/>
      <c r="AL6" s="275"/>
      <c r="AM6" s="275"/>
      <c r="AN6" s="275"/>
      <c r="AO6" s="275"/>
      <c r="AR6" s="21"/>
      <c r="BE6" s="272"/>
      <c r="BS6" s="18" t="s">
        <v>7</v>
      </c>
    </row>
    <row r="7" spans="1:74" s="1" customFormat="1" ht="12" customHeight="1">
      <c r="B7" s="21"/>
      <c r="D7" s="28" t="s">
        <v>19</v>
      </c>
      <c r="K7" s="26" t="s">
        <v>3</v>
      </c>
      <c r="AK7" s="28" t="s">
        <v>20</v>
      </c>
      <c r="AN7" s="26" t="s">
        <v>3</v>
      </c>
      <c r="AR7" s="21"/>
      <c r="BE7" s="272"/>
      <c r="BS7" s="18" t="s">
        <v>7</v>
      </c>
    </row>
    <row r="8" spans="1:74" s="1" customFormat="1" ht="12" customHeight="1">
      <c r="B8" s="21"/>
      <c r="D8" s="28" t="s">
        <v>21</v>
      </c>
      <c r="K8" s="26" t="s">
        <v>22</v>
      </c>
      <c r="AK8" s="28" t="s">
        <v>23</v>
      </c>
      <c r="AN8" s="29" t="s">
        <v>24</v>
      </c>
      <c r="AR8" s="21"/>
      <c r="BE8" s="272"/>
      <c r="BS8" s="18" t="s">
        <v>7</v>
      </c>
    </row>
    <row r="9" spans="1:74" s="1" customFormat="1" ht="14.4" customHeight="1">
      <c r="B9" s="21"/>
      <c r="AR9" s="21"/>
      <c r="BE9" s="272"/>
      <c r="BS9" s="18" t="s">
        <v>7</v>
      </c>
    </row>
    <row r="10" spans="1:74" s="1" customFormat="1" ht="12" customHeight="1">
      <c r="B10" s="21"/>
      <c r="D10" s="28" t="s">
        <v>25</v>
      </c>
      <c r="AK10" s="28" t="s">
        <v>26</v>
      </c>
      <c r="AN10" s="26" t="s">
        <v>3</v>
      </c>
      <c r="AR10" s="21"/>
      <c r="BE10" s="272"/>
      <c r="BS10" s="18" t="s">
        <v>7</v>
      </c>
    </row>
    <row r="11" spans="1:74" s="1" customFormat="1" ht="18.45" customHeight="1">
      <c r="B11" s="21"/>
      <c r="E11" s="26" t="s">
        <v>27</v>
      </c>
      <c r="AK11" s="28" t="s">
        <v>28</v>
      </c>
      <c r="AN11" s="26" t="s">
        <v>3</v>
      </c>
      <c r="AR11" s="21"/>
      <c r="BE11" s="272"/>
      <c r="BS11" s="18" t="s">
        <v>7</v>
      </c>
    </row>
    <row r="12" spans="1:74" s="1" customFormat="1" ht="6.9" customHeight="1">
      <c r="B12" s="21"/>
      <c r="AR12" s="21"/>
      <c r="BE12" s="272"/>
      <c r="BS12" s="18" t="s">
        <v>7</v>
      </c>
    </row>
    <row r="13" spans="1:74" s="1" customFormat="1" ht="12" customHeight="1">
      <c r="B13" s="21"/>
      <c r="D13" s="28" t="s">
        <v>29</v>
      </c>
      <c r="AK13" s="28" t="s">
        <v>26</v>
      </c>
      <c r="AN13" s="30" t="s">
        <v>30</v>
      </c>
      <c r="AR13" s="21"/>
      <c r="BE13" s="272"/>
      <c r="BS13" s="18" t="s">
        <v>7</v>
      </c>
    </row>
    <row r="14" spans="1:74" ht="13.2">
      <c r="B14" s="21"/>
      <c r="E14" s="277" t="s">
        <v>30</v>
      </c>
      <c r="F14" s="278"/>
      <c r="G14" s="278"/>
      <c r="H14" s="278"/>
      <c r="I14" s="278"/>
      <c r="J14" s="278"/>
      <c r="K14" s="278"/>
      <c r="L14" s="278"/>
      <c r="M14" s="278"/>
      <c r="N14" s="278"/>
      <c r="O14" s="278"/>
      <c r="P14" s="278"/>
      <c r="Q14" s="278"/>
      <c r="R14" s="278"/>
      <c r="S14" s="278"/>
      <c r="T14" s="278"/>
      <c r="U14" s="278"/>
      <c r="V14" s="278"/>
      <c r="W14" s="278"/>
      <c r="X14" s="278"/>
      <c r="Y14" s="278"/>
      <c r="Z14" s="278"/>
      <c r="AA14" s="278"/>
      <c r="AB14" s="278"/>
      <c r="AC14" s="278"/>
      <c r="AD14" s="278"/>
      <c r="AE14" s="278"/>
      <c r="AF14" s="278"/>
      <c r="AG14" s="278"/>
      <c r="AH14" s="278"/>
      <c r="AI14" s="278"/>
      <c r="AJ14" s="278"/>
      <c r="AK14" s="28" t="s">
        <v>28</v>
      </c>
      <c r="AN14" s="30" t="s">
        <v>30</v>
      </c>
      <c r="AR14" s="21"/>
      <c r="BE14" s="272"/>
      <c r="BS14" s="18" t="s">
        <v>7</v>
      </c>
    </row>
    <row r="15" spans="1:74" s="1" customFormat="1" ht="6.9" customHeight="1">
      <c r="B15" s="21"/>
      <c r="AR15" s="21"/>
      <c r="BE15" s="272"/>
      <c r="BS15" s="18" t="s">
        <v>4</v>
      </c>
    </row>
    <row r="16" spans="1:74" s="1" customFormat="1" ht="12" customHeight="1">
      <c r="B16" s="21"/>
      <c r="D16" s="28" t="s">
        <v>31</v>
      </c>
      <c r="AK16" s="28" t="s">
        <v>26</v>
      </c>
      <c r="AN16" s="26" t="s">
        <v>3</v>
      </c>
      <c r="AR16" s="21"/>
      <c r="BE16" s="272"/>
      <c r="BS16" s="18" t="s">
        <v>4</v>
      </c>
    </row>
    <row r="17" spans="1:71" s="1" customFormat="1" ht="18.45" customHeight="1">
      <c r="B17" s="21"/>
      <c r="E17" s="26" t="s">
        <v>32</v>
      </c>
      <c r="AK17" s="28" t="s">
        <v>28</v>
      </c>
      <c r="AN17" s="26" t="s">
        <v>3</v>
      </c>
      <c r="AR17" s="21"/>
      <c r="BE17" s="272"/>
      <c r="BS17" s="18" t="s">
        <v>33</v>
      </c>
    </row>
    <row r="18" spans="1:71" s="1" customFormat="1" ht="6.9" customHeight="1">
      <c r="B18" s="21"/>
      <c r="AR18" s="21"/>
      <c r="BE18" s="272"/>
      <c r="BS18" s="18" t="s">
        <v>7</v>
      </c>
    </row>
    <row r="19" spans="1:71" s="1" customFormat="1" ht="12" customHeight="1">
      <c r="B19" s="21"/>
      <c r="D19" s="28" t="s">
        <v>34</v>
      </c>
      <c r="AK19" s="28" t="s">
        <v>26</v>
      </c>
      <c r="AN19" s="26" t="s">
        <v>3</v>
      </c>
      <c r="AR19" s="21"/>
      <c r="BE19" s="272"/>
      <c r="BS19" s="18" t="s">
        <v>7</v>
      </c>
    </row>
    <row r="20" spans="1:71" s="1" customFormat="1" ht="18.45" customHeight="1">
      <c r="B20" s="21"/>
      <c r="E20" s="26" t="s">
        <v>35</v>
      </c>
      <c r="AK20" s="28" t="s">
        <v>28</v>
      </c>
      <c r="AN20" s="26" t="s">
        <v>3</v>
      </c>
      <c r="AR20" s="21"/>
      <c r="BE20" s="272"/>
      <c r="BS20" s="18" t="s">
        <v>4</v>
      </c>
    </row>
    <row r="21" spans="1:71" s="1" customFormat="1" ht="6.9" customHeight="1">
      <c r="B21" s="21"/>
      <c r="AR21" s="21"/>
      <c r="BE21" s="272"/>
    </row>
    <row r="22" spans="1:71" s="1" customFormat="1" ht="12" customHeight="1">
      <c r="B22" s="21"/>
      <c r="D22" s="28" t="s">
        <v>36</v>
      </c>
      <c r="AR22" s="21"/>
      <c r="BE22" s="272"/>
    </row>
    <row r="23" spans="1:71" s="1" customFormat="1" ht="47.25" customHeight="1">
      <c r="B23" s="21"/>
      <c r="E23" s="279" t="s">
        <v>37</v>
      </c>
      <c r="F23" s="279"/>
      <c r="G23" s="279"/>
      <c r="H23" s="279"/>
      <c r="I23" s="279"/>
      <c r="J23" s="279"/>
      <c r="K23" s="279"/>
      <c r="L23" s="279"/>
      <c r="M23" s="279"/>
      <c r="N23" s="279"/>
      <c r="O23" s="279"/>
      <c r="P23" s="279"/>
      <c r="Q23" s="279"/>
      <c r="R23" s="279"/>
      <c r="S23" s="279"/>
      <c r="T23" s="279"/>
      <c r="U23" s="279"/>
      <c r="V23" s="279"/>
      <c r="W23" s="279"/>
      <c r="X23" s="279"/>
      <c r="Y23" s="279"/>
      <c r="Z23" s="279"/>
      <c r="AA23" s="279"/>
      <c r="AB23" s="279"/>
      <c r="AC23" s="279"/>
      <c r="AD23" s="279"/>
      <c r="AE23" s="279"/>
      <c r="AF23" s="279"/>
      <c r="AG23" s="279"/>
      <c r="AH23" s="279"/>
      <c r="AI23" s="279"/>
      <c r="AJ23" s="279"/>
      <c r="AK23" s="279"/>
      <c r="AL23" s="279"/>
      <c r="AM23" s="279"/>
      <c r="AN23" s="279"/>
      <c r="AR23" s="21"/>
      <c r="BE23" s="272"/>
    </row>
    <row r="24" spans="1:71" s="1" customFormat="1" ht="6.9" customHeight="1">
      <c r="B24" s="21"/>
      <c r="AR24" s="21"/>
      <c r="BE24" s="272"/>
    </row>
    <row r="25" spans="1:71" s="1" customFormat="1" ht="6.9" customHeight="1">
      <c r="B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R25" s="21"/>
      <c r="BE25" s="272"/>
    </row>
    <row r="26" spans="1:71" s="2" customFormat="1" ht="25.95" customHeight="1">
      <c r="A26" s="33"/>
      <c r="B26" s="34"/>
      <c r="C26" s="33"/>
      <c r="D26" s="35" t="s">
        <v>38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280">
        <f>ROUND(AG54,2)</f>
        <v>0</v>
      </c>
      <c r="AL26" s="281"/>
      <c r="AM26" s="281"/>
      <c r="AN26" s="281"/>
      <c r="AO26" s="281"/>
      <c r="AP26" s="33"/>
      <c r="AQ26" s="33"/>
      <c r="AR26" s="34"/>
      <c r="BE26" s="272"/>
    </row>
    <row r="27" spans="1:71" s="2" customFormat="1" ht="6.9" customHeight="1">
      <c r="A27" s="33"/>
      <c r="B27" s="34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4"/>
      <c r="BE27" s="272"/>
    </row>
    <row r="28" spans="1:71" s="2" customFormat="1" ht="13.2">
      <c r="A28" s="33"/>
      <c r="B28" s="34"/>
      <c r="C28" s="33"/>
      <c r="D28" s="33"/>
      <c r="E28" s="33"/>
      <c r="F28" s="33"/>
      <c r="G28" s="33"/>
      <c r="H28" s="33"/>
      <c r="I28" s="33"/>
      <c r="J28" s="33"/>
      <c r="K28" s="33"/>
      <c r="L28" s="282" t="s">
        <v>39</v>
      </c>
      <c r="M28" s="282"/>
      <c r="N28" s="282"/>
      <c r="O28" s="282"/>
      <c r="P28" s="282"/>
      <c r="Q28" s="33"/>
      <c r="R28" s="33"/>
      <c r="S28" s="33"/>
      <c r="T28" s="33"/>
      <c r="U28" s="33"/>
      <c r="V28" s="33"/>
      <c r="W28" s="282" t="s">
        <v>40</v>
      </c>
      <c r="X28" s="282"/>
      <c r="Y28" s="282"/>
      <c r="Z28" s="282"/>
      <c r="AA28" s="282"/>
      <c r="AB28" s="282"/>
      <c r="AC28" s="282"/>
      <c r="AD28" s="282"/>
      <c r="AE28" s="282"/>
      <c r="AF28" s="33"/>
      <c r="AG28" s="33"/>
      <c r="AH28" s="33"/>
      <c r="AI28" s="33"/>
      <c r="AJ28" s="33"/>
      <c r="AK28" s="282" t="s">
        <v>41</v>
      </c>
      <c r="AL28" s="282"/>
      <c r="AM28" s="282"/>
      <c r="AN28" s="282"/>
      <c r="AO28" s="282"/>
      <c r="AP28" s="33"/>
      <c r="AQ28" s="33"/>
      <c r="AR28" s="34"/>
      <c r="BE28" s="272"/>
    </row>
    <row r="29" spans="1:71" s="3" customFormat="1" ht="14.4" customHeight="1">
      <c r="B29" s="38"/>
      <c r="D29" s="28" t="s">
        <v>42</v>
      </c>
      <c r="F29" s="28" t="s">
        <v>43</v>
      </c>
      <c r="L29" s="285">
        <v>0.21</v>
      </c>
      <c r="M29" s="284"/>
      <c r="N29" s="284"/>
      <c r="O29" s="284"/>
      <c r="P29" s="284"/>
      <c r="W29" s="283">
        <f>ROUND(AZ54, 2)</f>
        <v>0</v>
      </c>
      <c r="X29" s="284"/>
      <c r="Y29" s="284"/>
      <c r="Z29" s="284"/>
      <c r="AA29" s="284"/>
      <c r="AB29" s="284"/>
      <c r="AC29" s="284"/>
      <c r="AD29" s="284"/>
      <c r="AE29" s="284"/>
      <c r="AK29" s="283">
        <f>ROUND(AV54, 2)</f>
        <v>0</v>
      </c>
      <c r="AL29" s="284"/>
      <c r="AM29" s="284"/>
      <c r="AN29" s="284"/>
      <c r="AO29" s="284"/>
      <c r="AR29" s="38"/>
      <c r="BE29" s="273"/>
    </row>
    <row r="30" spans="1:71" s="3" customFormat="1" ht="14.4" customHeight="1">
      <c r="B30" s="38"/>
      <c r="F30" s="28" t="s">
        <v>44</v>
      </c>
      <c r="L30" s="285">
        <v>0.12</v>
      </c>
      <c r="M30" s="284"/>
      <c r="N30" s="284"/>
      <c r="O30" s="284"/>
      <c r="P30" s="284"/>
      <c r="W30" s="283">
        <f>ROUND(BA54, 2)</f>
        <v>0</v>
      </c>
      <c r="X30" s="284"/>
      <c r="Y30" s="284"/>
      <c r="Z30" s="284"/>
      <c r="AA30" s="284"/>
      <c r="AB30" s="284"/>
      <c r="AC30" s="284"/>
      <c r="AD30" s="284"/>
      <c r="AE30" s="284"/>
      <c r="AK30" s="283">
        <f>ROUND(AW54, 2)</f>
        <v>0</v>
      </c>
      <c r="AL30" s="284"/>
      <c r="AM30" s="284"/>
      <c r="AN30" s="284"/>
      <c r="AO30" s="284"/>
      <c r="AR30" s="38"/>
      <c r="BE30" s="273"/>
    </row>
    <row r="31" spans="1:71" s="3" customFormat="1" ht="14.4" hidden="1" customHeight="1">
      <c r="B31" s="38"/>
      <c r="F31" s="28" t="s">
        <v>45</v>
      </c>
      <c r="L31" s="285">
        <v>0.21</v>
      </c>
      <c r="M31" s="284"/>
      <c r="N31" s="284"/>
      <c r="O31" s="284"/>
      <c r="P31" s="284"/>
      <c r="W31" s="283">
        <f>ROUND(BB54, 2)</f>
        <v>0</v>
      </c>
      <c r="X31" s="284"/>
      <c r="Y31" s="284"/>
      <c r="Z31" s="284"/>
      <c r="AA31" s="284"/>
      <c r="AB31" s="284"/>
      <c r="AC31" s="284"/>
      <c r="AD31" s="284"/>
      <c r="AE31" s="284"/>
      <c r="AK31" s="283">
        <v>0</v>
      </c>
      <c r="AL31" s="284"/>
      <c r="AM31" s="284"/>
      <c r="AN31" s="284"/>
      <c r="AO31" s="284"/>
      <c r="AR31" s="38"/>
      <c r="BE31" s="273"/>
    </row>
    <row r="32" spans="1:71" s="3" customFormat="1" ht="14.4" hidden="1" customHeight="1">
      <c r="B32" s="38"/>
      <c r="F32" s="28" t="s">
        <v>46</v>
      </c>
      <c r="L32" s="285">
        <v>0.12</v>
      </c>
      <c r="M32" s="284"/>
      <c r="N32" s="284"/>
      <c r="O32" s="284"/>
      <c r="P32" s="284"/>
      <c r="W32" s="283">
        <f>ROUND(BC54, 2)</f>
        <v>0</v>
      </c>
      <c r="X32" s="284"/>
      <c r="Y32" s="284"/>
      <c r="Z32" s="284"/>
      <c r="AA32" s="284"/>
      <c r="AB32" s="284"/>
      <c r="AC32" s="284"/>
      <c r="AD32" s="284"/>
      <c r="AE32" s="284"/>
      <c r="AK32" s="283">
        <v>0</v>
      </c>
      <c r="AL32" s="284"/>
      <c r="AM32" s="284"/>
      <c r="AN32" s="284"/>
      <c r="AO32" s="284"/>
      <c r="AR32" s="38"/>
      <c r="BE32" s="273"/>
    </row>
    <row r="33" spans="1:57" s="3" customFormat="1" ht="14.4" hidden="1" customHeight="1">
      <c r="B33" s="38"/>
      <c r="F33" s="28" t="s">
        <v>47</v>
      </c>
      <c r="L33" s="285">
        <v>0</v>
      </c>
      <c r="M33" s="284"/>
      <c r="N33" s="284"/>
      <c r="O33" s="284"/>
      <c r="P33" s="284"/>
      <c r="W33" s="283">
        <f>ROUND(BD54, 2)</f>
        <v>0</v>
      </c>
      <c r="X33" s="284"/>
      <c r="Y33" s="284"/>
      <c r="Z33" s="284"/>
      <c r="AA33" s="284"/>
      <c r="AB33" s="284"/>
      <c r="AC33" s="284"/>
      <c r="AD33" s="284"/>
      <c r="AE33" s="284"/>
      <c r="AK33" s="283">
        <v>0</v>
      </c>
      <c r="AL33" s="284"/>
      <c r="AM33" s="284"/>
      <c r="AN33" s="284"/>
      <c r="AO33" s="284"/>
      <c r="AR33" s="38"/>
    </row>
    <row r="34" spans="1:57" s="2" customFormat="1" ht="6.9" customHeight="1">
      <c r="A34" s="33"/>
      <c r="B34" s="34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4"/>
      <c r="BE34" s="33"/>
    </row>
    <row r="35" spans="1:57" s="2" customFormat="1" ht="25.95" customHeight="1">
      <c r="A35" s="33"/>
      <c r="B35" s="34"/>
      <c r="C35" s="39"/>
      <c r="D35" s="40" t="s">
        <v>48</v>
      </c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2" t="s">
        <v>49</v>
      </c>
      <c r="U35" s="41"/>
      <c r="V35" s="41"/>
      <c r="W35" s="41"/>
      <c r="X35" s="286" t="s">
        <v>50</v>
      </c>
      <c r="Y35" s="287"/>
      <c r="Z35" s="287"/>
      <c r="AA35" s="287"/>
      <c r="AB35" s="287"/>
      <c r="AC35" s="41"/>
      <c r="AD35" s="41"/>
      <c r="AE35" s="41"/>
      <c r="AF35" s="41"/>
      <c r="AG35" s="41"/>
      <c r="AH35" s="41"/>
      <c r="AI35" s="41"/>
      <c r="AJ35" s="41"/>
      <c r="AK35" s="288">
        <f>SUM(AK26:AK33)</f>
        <v>0</v>
      </c>
      <c r="AL35" s="287"/>
      <c r="AM35" s="287"/>
      <c r="AN35" s="287"/>
      <c r="AO35" s="289"/>
      <c r="AP35" s="39"/>
      <c r="AQ35" s="39"/>
      <c r="AR35" s="34"/>
      <c r="BE35" s="33"/>
    </row>
    <row r="36" spans="1:57" s="2" customFormat="1" ht="6.9" customHeight="1">
      <c r="A36" s="33"/>
      <c r="B36" s="34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4"/>
      <c r="BE36" s="33"/>
    </row>
    <row r="37" spans="1:57" s="2" customFormat="1" ht="6.9" customHeight="1">
      <c r="A37" s="33"/>
      <c r="B37" s="43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34"/>
      <c r="BE37" s="33"/>
    </row>
    <row r="41" spans="1:57" s="2" customFormat="1" ht="6.9" customHeight="1">
      <c r="A41" s="33"/>
      <c r="B41" s="45"/>
      <c r="C41" s="46"/>
      <c r="D41" s="46"/>
      <c r="E41" s="46"/>
      <c r="F41" s="46"/>
      <c r="G41" s="46"/>
      <c r="H41" s="46"/>
      <c r="I41" s="46"/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  <c r="AA41" s="46"/>
      <c r="AB41" s="46"/>
      <c r="AC41" s="46"/>
      <c r="AD41" s="46"/>
      <c r="AE41" s="46"/>
      <c r="AF41" s="46"/>
      <c r="AG41" s="46"/>
      <c r="AH41" s="46"/>
      <c r="AI41" s="46"/>
      <c r="AJ41" s="46"/>
      <c r="AK41" s="46"/>
      <c r="AL41" s="46"/>
      <c r="AM41" s="46"/>
      <c r="AN41" s="46"/>
      <c r="AO41" s="46"/>
      <c r="AP41" s="46"/>
      <c r="AQ41" s="46"/>
      <c r="AR41" s="34"/>
      <c r="BE41" s="33"/>
    </row>
    <row r="42" spans="1:57" s="2" customFormat="1" ht="24.9" customHeight="1">
      <c r="A42" s="33"/>
      <c r="B42" s="34"/>
      <c r="C42" s="22" t="s">
        <v>51</v>
      </c>
      <c r="D42" s="33"/>
      <c r="E42" s="33"/>
      <c r="F42" s="33"/>
      <c r="G42" s="33"/>
      <c r="H42" s="33"/>
      <c r="I42" s="33"/>
      <c r="J42" s="33"/>
      <c r="K42" s="33"/>
      <c r="L42" s="33"/>
      <c r="M42" s="33"/>
      <c r="N42" s="33"/>
      <c r="O42" s="33"/>
      <c r="P42" s="33"/>
      <c r="Q42" s="33"/>
      <c r="R42" s="3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  <c r="AF42" s="33"/>
      <c r="AG42" s="33"/>
      <c r="AH42" s="33"/>
      <c r="AI42" s="33"/>
      <c r="AJ42" s="33"/>
      <c r="AK42" s="33"/>
      <c r="AL42" s="33"/>
      <c r="AM42" s="33"/>
      <c r="AN42" s="33"/>
      <c r="AO42" s="33"/>
      <c r="AP42" s="33"/>
      <c r="AQ42" s="33"/>
      <c r="AR42" s="34"/>
      <c r="BE42" s="33"/>
    </row>
    <row r="43" spans="1:57" s="2" customFormat="1" ht="6.9" customHeight="1">
      <c r="A43" s="33"/>
      <c r="B43" s="34"/>
      <c r="C43" s="33"/>
      <c r="D43" s="33"/>
      <c r="E43" s="33"/>
      <c r="F43" s="33"/>
      <c r="G43" s="33"/>
      <c r="H43" s="33"/>
      <c r="I43" s="33"/>
      <c r="J43" s="33"/>
      <c r="K43" s="33"/>
      <c r="L43" s="33"/>
      <c r="M43" s="33"/>
      <c r="N43" s="33"/>
      <c r="O43" s="33"/>
      <c r="P43" s="33"/>
      <c r="Q43" s="33"/>
      <c r="R43" s="33"/>
      <c r="S43" s="33"/>
      <c r="T43" s="33"/>
      <c r="U43" s="33"/>
      <c r="V43" s="33"/>
      <c r="W43" s="33"/>
      <c r="X43" s="33"/>
      <c r="Y43" s="33"/>
      <c r="Z43" s="33"/>
      <c r="AA43" s="33"/>
      <c r="AB43" s="33"/>
      <c r="AC43" s="33"/>
      <c r="AD43" s="33"/>
      <c r="AE43" s="33"/>
      <c r="AF43" s="33"/>
      <c r="AG43" s="33"/>
      <c r="AH43" s="33"/>
      <c r="AI43" s="33"/>
      <c r="AJ43" s="33"/>
      <c r="AK43" s="33"/>
      <c r="AL43" s="33"/>
      <c r="AM43" s="33"/>
      <c r="AN43" s="33"/>
      <c r="AO43" s="33"/>
      <c r="AP43" s="33"/>
      <c r="AQ43" s="33"/>
      <c r="AR43" s="34"/>
      <c r="BE43" s="33"/>
    </row>
    <row r="44" spans="1:57" s="4" customFormat="1" ht="12" customHeight="1">
      <c r="B44" s="47"/>
      <c r="C44" s="28" t="s">
        <v>14</v>
      </c>
      <c r="L44" s="4" t="str">
        <f>K5</f>
        <v>2025102</v>
      </c>
      <c r="AR44" s="47"/>
    </row>
    <row r="45" spans="1:57" s="5" customFormat="1" ht="36.9" customHeight="1">
      <c r="B45" s="48"/>
      <c r="C45" s="49" t="s">
        <v>17</v>
      </c>
      <c r="L45" s="290" t="str">
        <f>K6</f>
        <v>Karlovy Vary, cyklostezka A6 - Chebský most - Ostrovský most</v>
      </c>
      <c r="M45" s="291"/>
      <c r="N45" s="291"/>
      <c r="O45" s="291"/>
      <c r="P45" s="291"/>
      <c r="Q45" s="291"/>
      <c r="R45" s="291"/>
      <c r="S45" s="291"/>
      <c r="T45" s="291"/>
      <c r="U45" s="291"/>
      <c r="V45" s="291"/>
      <c r="W45" s="291"/>
      <c r="X45" s="291"/>
      <c r="Y45" s="291"/>
      <c r="Z45" s="291"/>
      <c r="AA45" s="291"/>
      <c r="AB45" s="291"/>
      <c r="AC45" s="291"/>
      <c r="AD45" s="291"/>
      <c r="AE45" s="291"/>
      <c r="AF45" s="291"/>
      <c r="AG45" s="291"/>
      <c r="AH45" s="291"/>
      <c r="AI45" s="291"/>
      <c r="AJ45" s="291"/>
      <c r="AK45" s="291"/>
      <c r="AL45" s="291"/>
      <c r="AM45" s="291"/>
      <c r="AN45" s="291"/>
      <c r="AO45" s="291"/>
      <c r="AR45" s="48"/>
    </row>
    <row r="46" spans="1:57" s="2" customFormat="1" ht="6.9" customHeight="1">
      <c r="A46" s="33"/>
      <c r="B46" s="34"/>
      <c r="C46" s="33"/>
      <c r="D46" s="33"/>
      <c r="E46" s="33"/>
      <c r="F46" s="33"/>
      <c r="G46" s="33"/>
      <c r="H46" s="33"/>
      <c r="I46" s="33"/>
      <c r="J46" s="33"/>
      <c r="K46" s="33"/>
      <c r="L46" s="33"/>
      <c r="M46" s="33"/>
      <c r="N46" s="33"/>
      <c r="O46" s="33"/>
      <c r="P46" s="33"/>
      <c r="Q46" s="33"/>
      <c r="R46" s="33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  <c r="AF46" s="33"/>
      <c r="AG46" s="33"/>
      <c r="AH46" s="33"/>
      <c r="AI46" s="33"/>
      <c r="AJ46" s="33"/>
      <c r="AK46" s="33"/>
      <c r="AL46" s="33"/>
      <c r="AM46" s="33"/>
      <c r="AN46" s="33"/>
      <c r="AO46" s="33"/>
      <c r="AP46" s="33"/>
      <c r="AQ46" s="33"/>
      <c r="AR46" s="34"/>
      <c r="BE46" s="33"/>
    </row>
    <row r="47" spans="1:57" s="2" customFormat="1" ht="12" customHeight="1">
      <c r="A47" s="33"/>
      <c r="B47" s="34"/>
      <c r="C47" s="28" t="s">
        <v>21</v>
      </c>
      <c r="D47" s="33"/>
      <c r="E47" s="33"/>
      <c r="F47" s="33"/>
      <c r="G47" s="33"/>
      <c r="H47" s="33"/>
      <c r="I47" s="33"/>
      <c r="J47" s="33"/>
      <c r="K47" s="33"/>
      <c r="L47" s="50" t="str">
        <f>IF(K8="","",K8)</f>
        <v>Karlovy Vary</v>
      </c>
      <c r="M47" s="33"/>
      <c r="N47" s="33"/>
      <c r="O47" s="33"/>
      <c r="P47" s="33"/>
      <c r="Q47" s="33"/>
      <c r="R47" s="33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  <c r="AF47" s="33"/>
      <c r="AG47" s="33"/>
      <c r="AH47" s="33"/>
      <c r="AI47" s="28" t="s">
        <v>23</v>
      </c>
      <c r="AJ47" s="33"/>
      <c r="AK47" s="33"/>
      <c r="AL47" s="33"/>
      <c r="AM47" s="292" t="str">
        <f>IF(AN8= "","",AN8)</f>
        <v>24. 11. 2025</v>
      </c>
      <c r="AN47" s="292"/>
      <c r="AO47" s="33"/>
      <c r="AP47" s="33"/>
      <c r="AQ47" s="33"/>
      <c r="AR47" s="34"/>
      <c r="BE47" s="33"/>
    </row>
    <row r="48" spans="1:57" s="2" customFormat="1" ht="6.9" customHeight="1">
      <c r="A48" s="33"/>
      <c r="B48" s="34"/>
      <c r="C48" s="33"/>
      <c r="D48" s="33"/>
      <c r="E48" s="33"/>
      <c r="F48" s="33"/>
      <c r="G48" s="33"/>
      <c r="H48" s="33"/>
      <c r="I48" s="33"/>
      <c r="J48" s="33"/>
      <c r="K48" s="33"/>
      <c r="L48" s="33"/>
      <c r="M48" s="33"/>
      <c r="N48" s="33"/>
      <c r="O48" s="33"/>
      <c r="P48" s="33"/>
      <c r="Q48" s="33"/>
      <c r="R48" s="33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  <c r="AF48" s="33"/>
      <c r="AG48" s="33"/>
      <c r="AH48" s="33"/>
      <c r="AI48" s="33"/>
      <c r="AJ48" s="33"/>
      <c r="AK48" s="33"/>
      <c r="AL48" s="33"/>
      <c r="AM48" s="33"/>
      <c r="AN48" s="33"/>
      <c r="AO48" s="33"/>
      <c r="AP48" s="33"/>
      <c r="AQ48" s="33"/>
      <c r="AR48" s="34"/>
      <c r="BE48" s="33"/>
    </row>
    <row r="49" spans="1:91" s="2" customFormat="1" ht="15.15" customHeight="1">
      <c r="A49" s="33"/>
      <c r="B49" s="34"/>
      <c r="C49" s="28" t="s">
        <v>25</v>
      </c>
      <c r="D49" s="33"/>
      <c r="E49" s="33"/>
      <c r="F49" s="33"/>
      <c r="G49" s="33"/>
      <c r="H49" s="33"/>
      <c r="I49" s="33"/>
      <c r="J49" s="33"/>
      <c r="K49" s="33"/>
      <c r="L49" s="4" t="str">
        <f>IF(E11= "","",E11)</f>
        <v>Statutární městlo Karlovy Vary</v>
      </c>
      <c r="M49" s="33"/>
      <c r="N49" s="33"/>
      <c r="O49" s="33"/>
      <c r="P49" s="33"/>
      <c r="Q49" s="33"/>
      <c r="R49" s="33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  <c r="AF49" s="33"/>
      <c r="AG49" s="33"/>
      <c r="AH49" s="33"/>
      <c r="AI49" s="28" t="s">
        <v>31</v>
      </c>
      <c r="AJ49" s="33"/>
      <c r="AK49" s="33"/>
      <c r="AL49" s="33"/>
      <c r="AM49" s="293" t="str">
        <f>IF(E17="","",E17)</f>
        <v>Ing. Jiří Oboznenko</v>
      </c>
      <c r="AN49" s="294"/>
      <c r="AO49" s="294"/>
      <c r="AP49" s="294"/>
      <c r="AQ49" s="33"/>
      <c r="AR49" s="34"/>
      <c r="AS49" s="295" t="s">
        <v>52</v>
      </c>
      <c r="AT49" s="296"/>
      <c r="AU49" s="52"/>
      <c r="AV49" s="52"/>
      <c r="AW49" s="52"/>
      <c r="AX49" s="52"/>
      <c r="AY49" s="52"/>
      <c r="AZ49" s="52"/>
      <c r="BA49" s="52"/>
      <c r="BB49" s="52"/>
      <c r="BC49" s="52"/>
      <c r="BD49" s="53"/>
      <c r="BE49" s="33"/>
    </row>
    <row r="50" spans="1:91" s="2" customFormat="1" ht="15.15" customHeight="1">
      <c r="A50" s="33"/>
      <c r="B50" s="34"/>
      <c r="C50" s="28" t="s">
        <v>29</v>
      </c>
      <c r="D50" s="33"/>
      <c r="E50" s="33"/>
      <c r="F50" s="33"/>
      <c r="G50" s="33"/>
      <c r="H50" s="33"/>
      <c r="I50" s="33"/>
      <c r="J50" s="33"/>
      <c r="K50" s="33"/>
      <c r="L50" s="4" t="str">
        <f>IF(E14= "Vyplň údaj","",E14)</f>
        <v/>
      </c>
      <c r="M50" s="33"/>
      <c r="N50" s="33"/>
      <c r="O50" s="33"/>
      <c r="P50" s="33"/>
      <c r="Q50" s="33"/>
      <c r="R50" s="33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  <c r="AF50" s="33"/>
      <c r="AG50" s="33"/>
      <c r="AH50" s="33"/>
      <c r="AI50" s="28" t="s">
        <v>34</v>
      </c>
      <c r="AJ50" s="33"/>
      <c r="AK50" s="33"/>
      <c r="AL50" s="33"/>
      <c r="AM50" s="293" t="str">
        <f>IF(E20="","",E20)</f>
        <v xml:space="preserve"> </v>
      </c>
      <c r="AN50" s="294"/>
      <c r="AO50" s="294"/>
      <c r="AP50" s="294"/>
      <c r="AQ50" s="33"/>
      <c r="AR50" s="34"/>
      <c r="AS50" s="297"/>
      <c r="AT50" s="298"/>
      <c r="AU50" s="54"/>
      <c r="AV50" s="54"/>
      <c r="AW50" s="54"/>
      <c r="AX50" s="54"/>
      <c r="AY50" s="54"/>
      <c r="AZ50" s="54"/>
      <c r="BA50" s="54"/>
      <c r="BB50" s="54"/>
      <c r="BC50" s="54"/>
      <c r="BD50" s="55"/>
      <c r="BE50" s="33"/>
    </row>
    <row r="51" spans="1:91" s="2" customFormat="1" ht="10.8" customHeight="1">
      <c r="A51" s="33"/>
      <c r="B51" s="34"/>
      <c r="C51" s="33"/>
      <c r="D51" s="33"/>
      <c r="E51" s="33"/>
      <c r="F51" s="33"/>
      <c r="G51" s="33"/>
      <c r="H51" s="33"/>
      <c r="I51" s="33"/>
      <c r="J51" s="33"/>
      <c r="K51" s="33"/>
      <c r="L51" s="33"/>
      <c r="M51" s="33"/>
      <c r="N51" s="33"/>
      <c r="O51" s="33"/>
      <c r="P51" s="33"/>
      <c r="Q51" s="33"/>
      <c r="R51" s="33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  <c r="AF51" s="33"/>
      <c r="AG51" s="33"/>
      <c r="AH51" s="33"/>
      <c r="AI51" s="33"/>
      <c r="AJ51" s="33"/>
      <c r="AK51" s="33"/>
      <c r="AL51" s="33"/>
      <c r="AM51" s="33"/>
      <c r="AN51" s="33"/>
      <c r="AO51" s="33"/>
      <c r="AP51" s="33"/>
      <c r="AQ51" s="33"/>
      <c r="AR51" s="34"/>
      <c r="AS51" s="297"/>
      <c r="AT51" s="298"/>
      <c r="AU51" s="54"/>
      <c r="AV51" s="54"/>
      <c r="AW51" s="54"/>
      <c r="AX51" s="54"/>
      <c r="AY51" s="54"/>
      <c r="AZ51" s="54"/>
      <c r="BA51" s="54"/>
      <c r="BB51" s="54"/>
      <c r="BC51" s="54"/>
      <c r="BD51" s="55"/>
      <c r="BE51" s="33"/>
    </row>
    <row r="52" spans="1:91" s="2" customFormat="1" ht="29.25" customHeight="1">
      <c r="A52" s="33"/>
      <c r="B52" s="34"/>
      <c r="C52" s="299" t="s">
        <v>53</v>
      </c>
      <c r="D52" s="300"/>
      <c r="E52" s="300"/>
      <c r="F52" s="300"/>
      <c r="G52" s="300"/>
      <c r="H52" s="56"/>
      <c r="I52" s="301" t="s">
        <v>54</v>
      </c>
      <c r="J52" s="300"/>
      <c r="K52" s="300"/>
      <c r="L52" s="300"/>
      <c r="M52" s="300"/>
      <c r="N52" s="300"/>
      <c r="O52" s="300"/>
      <c r="P52" s="300"/>
      <c r="Q52" s="300"/>
      <c r="R52" s="300"/>
      <c r="S52" s="300"/>
      <c r="T52" s="300"/>
      <c r="U52" s="300"/>
      <c r="V52" s="300"/>
      <c r="W52" s="300"/>
      <c r="X52" s="300"/>
      <c r="Y52" s="300"/>
      <c r="Z52" s="300"/>
      <c r="AA52" s="300"/>
      <c r="AB52" s="300"/>
      <c r="AC52" s="300"/>
      <c r="AD52" s="300"/>
      <c r="AE52" s="300"/>
      <c r="AF52" s="300"/>
      <c r="AG52" s="302" t="s">
        <v>55</v>
      </c>
      <c r="AH52" s="300"/>
      <c r="AI52" s="300"/>
      <c r="AJ52" s="300"/>
      <c r="AK52" s="300"/>
      <c r="AL52" s="300"/>
      <c r="AM52" s="300"/>
      <c r="AN52" s="301" t="s">
        <v>56</v>
      </c>
      <c r="AO52" s="300"/>
      <c r="AP52" s="300"/>
      <c r="AQ52" s="57" t="s">
        <v>57</v>
      </c>
      <c r="AR52" s="34"/>
      <c r="AS52" s="58" t="s">
        <v>58</v>
      </c>
      <c r="AT52" s="59" t="s">
        <v>59</v>
      </c>
      <c r="AU52" s="59" t="s">
        <v>60</v>
      </c>
      <c r="AV52" s="59" t="s">
        <v>61</v>
      </c>
      <c r="AW52" s="59" t="s">
        <v>62</v>
      </c>
      <c r="AX52" s="59" t="s">
        <v>63</v>
      </c>
      <c r="AY52" s="59" t="s">
        <v>64</v>
      </c>
      <c r="AZ52" s="59" t="s">
        <v>65</v>
      </c>
      <c r="BA52" s="59" t="s">
        <v>66</v>
      </c>
      <c r="BB52" s="59" t="s">
        <v>67</v>
      </c>
      <c r="BC52" s="59" t="s">
        <v>68</v>
      </c>
      <c r="BD52" s="60" t="s">
        <v>69</v>
      </c>
      <c r="BE52" s="33"/>
    </row>
    <row r="53" spans="1:91" s="2" customFormat="1" ht="10.8" customHeight="1">
      <c r="A53" s="33"/>
      <c r="B53" s="34"/>
      <c r="C53" s="33"/>
      <c r="D53" s="33"/>
      <c r="E53" s="33"/>
      <c r="F53" s="33"/>
      <c r="G53" s="33"/>
      <c r="H53" s="33"/>
      <c r="I53" s="33"/>
      <c r="J53" s="33"/>
      <c r="K53" s="33"/>
      <c r="L53" s="33"/>
      <c r="M53" s="33"/>
      <c r="N53" s="33"/>
      <c r="O53" s="33"/>
      <c r="P53" s="33"/>
      <c r="Q53" s="33"/>
      <c r="R53" s="33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  <c r="AF53" s="33"/>
      <c r="AG53" s="33"/>
      <c r="AH53" s="33"/>
      <c r="AI53" s="33"/>
      <c r="AJ53" s="33"/>
      <c r="AK53" s="33"/>
      <c r="AL53" s="33"/>
      <c r="AM53" s="33"/>
      <c r="AN53" s="33"/>
      <c r="AO53" s="33"/>
      <c r="AP53" s="33"/>
      <c r="AQ53" s="33"/>
      <c r="AR53" s="34"/>
      <c r="AS53" s="61"/>
      <c r="AT53" s="62"/>
      <c r="AU53" s="62"/>
      <c r="AV53" s="62"/>
      <c r="AW53" s="62"/>
      <c r="AX53" s="62"/>
      <c r="AY53" s="62"/>
      <c r="AZ53" s="62"/>
      <c r="BA53" s="62"/>
      <c r="BB53" s="62"/>
      <c r="BC53" s="62"/>
      <c r="BD53" s="63"/>
      <c r="BE53" s="33"/>
    </row>
    <row r="54" spans="1:91" s="6" customFormat="1" ht="32.4" customHeight="1">
      <c r="B54" s="64"/>
      <c r="C54" s="65" t="s">
        <v>70</v>
      </c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  <c r="O54" s="66"/>
      <c r="P54" s="66"/>
      <c r="Q54" s="66"/>
      <c r="R54" s="66"/>
      <c r="S54" s="66"/>
      <c r="T54" s="66"/>
      <c r="U54" s="66"/>
      <c r="V54" s="66"/>
      <c r="W54" s="66"/>
      <c r="X54" s="66"/>
      <c r="Y54" s="66"/>
      <c r="Z54" s="66"/>
      <c r="AA54" s="66"/>
      <c r="AB54" s="66"/>
      <c r="AC54" s="66"/>
      <c r="AD54" s="66"/>
      <c r="AE54" s="66"/>
      <c r="AF54" s="66"/>
      <c r="AG54" s="306">
        <f>ROUND(AG55,2)</f>
        <v>0</v>
      </c>
      <c r="AH54" s="306"/>
      <c r="AI54" s="306"/>
      <c r="AJ54" s="306"/>
      <c r="AK54" s="306"/>
      <c r="AL54" s="306"/>
      <c r="AM54" s="306"/>
      <c r="AN54" s="307">
        <f>SUM(AG54,AT54)</f>
        <v>0</v>
      </c>
      <c r="AO54" s="307"/>
      <c r="AP54" s="307"/>
      <c r="AQ54" s="68" t="s">
        <v>3</v>
      </c>
      <c r="AR54" s="64"/>
      <c r="AS54" s="69">
        <f>ROUND(AS55,2)</f>
        <v>0</v>
      </c>
      <c r="AT54" s="70">
        <f>ROUND(SUM(AV54:AW54),2)</f>
        <v>0</v>
      </c>
      <c r="AU54" s="71">
        <f>ROUND(AU55,5)</f>
        <v>0</v>
      </c>
      <c r="AV54" s="70">
        <f>ROUND(AZ54*L29,2)</f>
        <v>0</v>
      </c>
      <c r="AW54" s="70">
        <f>ROUND(BA54*L30,2)</f>
        <v>0</v>
      </c>
      <c r="AX54" s="70">
        <f>ROUND(BB54*L29,2)</f>
        <v>0</v>
      </c>
      <c r="AY54" s="70">
        <f>ROUND(BC54*L30,2)</f>
        <v>0</v>
      </c>
      <c r="AZ54" s="70">
        <f>ROUND(AZ55,2)</f>
        <v>0</v>
      </c>
      <c r="BA54" s="70">
        <f>ROUND(BA55,2)</f>
        <v>0</v>
      </c>
      <c r="BB54" s="70">
        <f>ROUND(BB55,2)</f>
        <v>0</v>
      </c>
      <c r="BC54" s="70">
        <f>ROUND(BC55,2)</f>
        <v>0</v>
      </c>
      <c r="BD54" s="72">
        <f>ROUND(BD55,2)</f>
        <v>0</v>
      </c>
      <c r="BS54" s="73" t="s">
        <v>71</v>
      </c>
      <c r="BT54" s="73" t="s">
        <v>72</v>
      </c>
      <c r="BU54" s="74" t="s">
        <v>73</v>
      </c>
      <c r="BV54" s="73" t="s">
        <v>74</v>
      </c>
      <c r="BW54" s="73" t="s">
        <v>5</v>
      </c>
      <c r="BX54" s="73" t="s">
        <v>75</v>
      </c>
      <c r="CL54" s="73" t="s">
        <v>3</v>
      </c>
    </row>
    <row r="55" spans="1:91" s="7" customFormat="1" ht="16.5" customHeight="1">
      <c r="A55" s="75" t="s">
        <v>76</v>
      </c>
      <c r="B55" s="76"/>
      <c r="C55" s="77"/>
      <c r="D55" s="305" t="s">
        <v>77</v>
      </c>
      <c r="E55" s="305"/>
      <c r="F55" s="305"/>
      <c r="G55" s="305"/>
      <c r="H55" s="305"/>
      <c r="I55" s="78"/>
      <c r="J55" s="305" t="s">
        <v>78</v>
      </c>
      <c r="K55" s="305"/>
      <c r="L55" s="305"/>
      <c r="M55" s="305"/>
      <c r="N55" s="305"/>
      <c r="O55" s="305"/>
      <c r="P55" s="305"/>
      <c r="Q55" s="305"/>
      <c r="R55" s="305"/>
      <c r="S55" s="305"/>
      <c r="T55" s="305"/>
      <c r="U55" s="305"/>
      <c r="V55" s="305"/>
      <c r="W55" s="305"/>
      <c r="X55" s="305"/>
      <c r="Y55" s="305"/>
      <c r="Z55" s="305"/>
      <c r="AA55" s="305"/>
      <c r="AB55" s="305"/>
      <c r="AC55" s="305"/>
      <c r="AD55" s="305"/>
      <c r="AE55" s="305"/>
      <c r="AF55" s="305"/>
      <c r="AG55" s="303">
        <f>'SO 101 - Cyklostezka'!J30</f>
        <v>0</v>
      </c>
      <c r="AH55" s="304"/>
      <c r="AI55" s="304"/>
      <c r="AJ55" s="304"/>
      <c r="AK55" s="304"/>
      <c r="AL55" s="304"/>
      <c r="AM55" s="304"/>
      <c r="AN55" s="303">
        <f>SUM(AG55,AT55)</f>
        <v>0</v>
      </c>
      <c r="AO55" s="304"/>
      <c r="AP55" s="304"/>
      <c r="AQ55" s="79" t="s">
        <v>79</v>
      </c>
      <c r="AR55" s="76"/>
      <c r="AS55" s="80">
        <v>0</v>
      </c>
      <c r="AT55" s="81">
        <f>ROUND(SUM(AV55:AW55),2)</f>
        <v>0</v>
      </c>
      <c r="AU55" s="82">
        <f>'SO 101 - Cyklostezka'!P96</f>
        <v>0</v>
      </c>
      <c r="AV55" s="81">
        <f>'SO 101 - Cyklostezka'!J33</f>
        <v>0</v>
      </c>
      <c r="AW55" s="81">
        <f>'SO 101 - Cyklostezka'!J34</f>
        <v>0</v>
      </c>
      <c r="AX55" s="81">
        <f>'SO 101 - Cyklostezka'!J35</f>
        <v>0</v>
      </c>
      <c r="AY55" s="81">
        <f>'SO 101 - Cyklostezka'!J36</f>
        <v>0</v>
      </c>
      <c r="AZ55" s="81">
        <f>'SO 101 - Cyklostezka'!F33</f>
        <v>0</v>
      </c>
      <c r="BA55" s="81">
        <f>'SO 101 - Cyklostezka'!F34</f>
        <v>0</v>
      </c>
      <c r="BB55" s="81">
        <f>'SO 101 - Cyklostezka'!F35</f>
        <v>0</v>
      </c>
      <c r="BC55" s="81">
        <f>'SO 101 - Cyklostezka'!F36</f>
        <v>0</v>
      </c>
      <c r="BD55" s="83">
        <f>'SO 101 - Cyklostezka'!F37</f>
        <v>0</v>
      </c>
      <c r="BT55" s="84" t="s">
        <v>80</v>
      </c>
      <c r="BV55" s="84" t="s">
        <v>74</v>
      </c>
      <c r="BW55" s="84" t="s">
        <v>81</v>
      </c>
      <c r="BX55" s="84" t="s">
        <v>5</v>
      </c>
      <c r="CL55" s="84" t="s">
        <v>3</v>
      </c>
      <c r="CM55" s="84" t="s">
        <v>82</v>
      </c>
    </row>
    <row r="56" spans="1:91" s="2" customFormat="1" ht="30" customHeight="1">
      <c r="A56" s="33"/>
      <c r="B56" s="34"/>
      <c r="C56" s="33"/>
      <c r="D56" s="33"/>
      <c r="E56" s="33"/>
      <c r="F56" s="33"/>
      <c r="G56" s="33"/>
      <c r="H56" s="33"/>
      <c r="I56" s="33"/>
      <c r="J56" s="33"/>
      <c r="K56" s="33"/>
      <c r="L56" s="33"/>
      <c r="M56" s="33"/>
      <c r="N56" s="33"/>
      <c r="O56" s="33"/>
      <c r="P56" s="33"/>
      <c r="Q56" s="33"/>
      <c r="R56" s="33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  <c r="AF56" s="33"/>
      <c r="AG56" s="33"/>
      <c r="AH56" s="33"/>
      <c r="AI56" s="33"/>
      <c r="AJ56" s="33"/>
      <c r="AK56" s="33"/>
      <c r="AL56" s="33"/>
      <c r="AM56" s="33"/>
      <c r="AN56" s="33"/>
      <c r="AO56" s="33"/>
      <c r="AP56" s="33"/>
      <c r="AQ56" s="33"/>
      <c r="AR56" s="34"/>
      <c r="AS56" s="33"/>
      <c r="AT56" s="33"/>
      <c r="AU56" s="33"/>
      <c r="AV56" s="33"/>
      <c r="AW56" s="33"/>
      <c r="AX56" s="33"/>
      <c r="AY56" s="33"/>
      <c r="AZ56" s="33"/>
      <c r="BA56" s="33"/>
      <c r="BB56" s="33"/>
      <c r="BC56" s="33"/>
      <c r="BD56" s="33"/>
      <c r="BE56" s="33"/>
    </row>
    <row r="57" spans="1:91" s="2" customFormat="1" ht="6.9" customHeight="1">
      <c r="A57" s="33"/>
      <c r="B57" s="43"/>
      <c r="C57" s="44"/>
      <c r="D57" s="44"/>
      <c r="E57" s="44"/>
      <c r="F57" s="44"/>
      <c r="G57" s="44"/>
      <c r="H57" s="44"/>
      <c r="I57" s="44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44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44"/>
      <c r="AN57" s="44"/>
      <c r="AO57" s="44"/>
      <c r="AP57" s="44"/>
      <c r="AQ57" s="44"/>
      <c r="AR57" s="34"/>
      <c r="AS57" s="33"/>
      <c r="AT57" s="33"/>
      <c r="AU57" s="33"/>
      <c r="AV57" s="33"/>
      <c r="AW57" s="33"/>
      <c r="AX57" s="33"/>
      <c r="AY57" s="33"/>
      <c r="AZ57" s="33"/>
      <c r="BA57" s="33"/>
      <c r="BB57" s="33"/>
      <c r="BC57" s="33"/>
      <c r="BD57" s="33"/>
      <c r="BE57" s="33"/>
    </row>
  </sheetData>
  <mergeCells count="42">
    <mergeCell ref="AR2:BE2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55" location="'SO 101 - Cyklostezka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469"/>
  <sheetViews>
    <sheetView showGridLines="0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10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308" t="s">
        <v>6</v>
      </c>
      <c r="M2" s="275"/>
      <c r="N2" s="275"/>
      <c r="O2" s="275"/>
      <c r="P2" s="275"/>
      <c r="Q2" s="275"/>
      <c r="R2" s="275"/>
      <c r="S2" s="275"/>
      <c r="T2" s="275"/>
      <c r="U2" s="275"/>
      <c r="V2" s="275"/>
      <c r="AT2" s="18" t="s">
        <v>81</v>
      </c>
    </row>
    <row r="3" spans="1:46" s="1" customFormat="1" ht="6.9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82</v>
      </c>
    </row>
    <row r="4" spans="1:46" s="1" customFormat="1" ht="24.9" customHeight="1">
      <c r="B4" s="21"/>
      <c r="D4" s="22" t="s">
        <v>83</v>
      </c>
      <c r="L4" s="21"/>
      <c r="M4" s="85" t="s">
        <v>11</v>
      </c>
      <c r="AT4" s="18" t="s">
        <v>4</v>
      </c>
    </row>
    <row r="5" spans="1:46" s="1" customFormat="1" ht="6.9" customHeight="1">
      <c r="B5" s="21"/>
      <c r="L5" s="21"/>
    </row>
    <row r="6" spans="1:46" s="1" customFormat="1" ht="12" customHeight="1">
      <c r="B6" s="21"/>
      <c r="D6" s="28" t="s">
        <v>17</v>
      </c>
      <c r="L6" s="21"/>
    </row>
    <row r="7" spans="1:46" s="1" customFormat="1" ht="16.5" customHeight="1">
      <c r="B7" s="21"/>
      <c r="E7" s="309" t="str">
        <f>'Rekapitulace stavby'!K6</f>
        <v>Karlovy Vary, cyklostezka A6 - Chebský most - Ostrovský most</v>
      </c>
      <c r="F7" s="310"/>
      <c r="G7" s="310"/>
      <c r="H7" s="310"/>
      <c r="L7" s="21"/>
    </row>
    <row r="8" spans="1:46" s="2" customFormat="1" ht="12" customHeight="1">
      <c r="A8" s="33"/>
      <c r="B8" s="34"/>
      <c r="C8" s="33"/>
      <c r="D8" s="28" t="s">
        <v>84</v>
      </c>
      <c r="E8" s="33"/>
      <c r="F8" s="33"/>
      <c r="G8" s="33"/>
      <c r="H8" s="33"/>
      <c r="I8" s="33"/>
      <c r="J8" s="33"/>
      <c r="K8" s="33"/>
      <c r="L8" s="86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4"/>
      <c r="C9" s="33"/>
      <c r="D9" s="33"/>
      <c r="E9" s="290" t="s">
        <v>85</v>
      </c>
      <c r="F9" s="311"/>
      <c r="G9" s="311"/>
      <c r="H9" s="311"/>
      <c r="I9" s="33"/>
      <c r="J9" s="33"/>
      <c r="K9" s="33"/>
      <c r="L9" s="86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0.199999999999999">
      <c r="A10" s="33"/>
      <c r="B10" s="34"/>
      <c r="C10" s="33"/>
      <c r="D10" s="33"/>
      <c r="E10" s="33"/>
      <c r="F10" s="33"/>
      <c r="G10" s="33"/>
      <c r="H10" s="33"/>
      <c r="I10" s="33"/>
      <c r="J10" s="33"/>
      <c r="K10" s="33"/>
      <c r="L10" s="86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4"/>
      <c r="C11" s="33"/>
      <c r="D11" s="28" t="s">
        <v>19</v>
      </c>
      <c r="E11" s="33"/>
      <c r="F11" s="26" t="s">
        <v>3</v>
      </c>
      <c r="G11" s="33"/>
      <c r="H11" s="33"/>
      <c r="I11" s="28" t="s">
        <v>20</v>
      </c>
      <c r="J11" s="26" t="s">
        <v>3</v>
      </c>
      <c r="K11" s="33"/>
      <c r="L11" s="86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4"/>
      <c r="C12" s="33"/>
      <c r="D12" s="28" t="s">
        <v>21</v>
      </c>
      <c r="E12" s="33"/>
      <c r="F12" s="26" t="s">
        <v>22</v>
      </c>
      <c r="G12" s="33"/>
      <c r="H12" s="33"/>
      <c r="I12" s="28" t="s">
        <v>23</v>
      </c>
      <c r="J12" s="51" t="str">
        <f>'Rekapitulace stavby'!AN8</f>
        <v>24. 11. 2025</v>
      </c>
      <c r="K12" s="33"/>
      <c r="L12" s="86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8" customHeight="1">
      <c r="A13" s="33"/>
      <c r="B13" s="34"/>
      <c r="C13" s="33"/>
      <c r="D13" s="33"/>
      <c r="E13" s="33"/>
      <c r="F13" s="33"/>
      <c r="G13" s="33"/>
      <c r="H13" s="33"/>
      <c r="I13" s="33"/>
      <c r="J13" s="33"/>
      <c r="K13" s="33"/>
      <c r="L13" s="86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4"/>
      <c r="C14" s="33"/>
      <c r="D14" s="28" t="s">
        <v>25</v>
      </c>
      <c r="E14" s="33"/>
      <c r="F14" s="33"/>
      <c r="G14" s="33"/>
      <c r="H14" s="33"/>
      <c r="I14" s="28" t="s">
        <v>26</v>
      </c>
      <c r="J14" s="26" t="s">
        <v>3</v>
      </c>
      <c r="K14" s="33"/>
      <c r="L14" s="86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4"/>
      <c r="C15" s="33"/>
      <c r="D15" s="33"/>
      <c r="E15" s="26" t="s">
        <v>27</v>
      </c>
      <c r="F15" s="33"/>
      <c r="G15" s="33"/>
      <c r="H15" s="33"/>
      <c r="I15" s="28" t="s">
        <v>28</v>
      </c>
      <c r="J15" s="26" t="s">
        <v>3</v>
      </c>
      <c r="K15" s="33"/>
      <c r="L15" s="86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" customHeight="1">
      <c r="A16" s="33"/>
      <c r="B16" s="34"/>
      <c r="C16" s="33"/>
      <c r="D16" s="33"/>
      <c r="E16" s="33"/>
      <c r="F16" s="33"/>
      <c r="G16" s="33"/>
      <c r="H16" s="33"/>
      <c r="I16" s="33"/>
      <c r="J16" s="33"/>
      <c r="K16" s="33"/>
      <c r="L16" s="86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4"/>
      <c r="C17" s="33"/>
      <c r="D17" s="28" t="s">
        <v>29</v>
      </c>
      <c r="E17" s="33"/>
      <c r="F17" s="33"/>
      <c r="G17" s="33"/>
      <c r="H17" s="33"/>
      <c r="I17" s="28" t="s">
        <v>26</v>
      </c>
      <c r="J17" s="29" t="str">
        <f>'Rekapitulace stavby'!AN13</f>
        <v>Vyplň údaj</v>
      </c>
      <c r="K17" s="33"/>
      <c r="L17" s="86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4"/>
      <c r="C18" s="33"/>
      <c r="D18" s="33"/>
      <c r="E18" s="312" t="str">
        <f>'Rekapitulace stavby'!E14</f>
        <v>Vyplň údaj</v>
      </c>
      <c r="F18" s="274"/>
      <c r="G18" s="274"/>
      <c r="H18" s="274"/>
      <c r="I18" s="28" t="s">
        <v>28</v>
      </c>
      <c r="J18" s="29" t="str">
        <f>'Rekapitulace stavby'!AN14</f>
        <v>Vyplň údaj</v>
      </c>
      <c r="K18" s="33"/>
      <c r="L18" s="86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" customHeight="1">
      <c r="A19" s="33"/>
      <c r="B19" s="34"/>
      <c r="C19" s="33"/>
      <c r="D19" s="33"/>
      <c r="E19" s="33"/>
      <c r="F19" s="33"/>
      <c r="G19" s="33"/>
      <c r="H19" s="33"/>
      <c r="I19" s="33"/>
      <c r="J19" s="33"/>
      <c r="K19" s="33"/>
      <c r="L19" s="86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4"/>
      <c r="C20" s="33"/>
      <c r="D20" s="28" t="s">
        <v>31</v>
      </c>
      <c r="E20" s="33"/>
      <c r="F20" s="33"/>
      <c r="G20" s="33"/>
      <c r="H20" s="33"/>
      <c r="I20" s="28" t="s">
        <v>26</v>
      </c>
      <c r="J20" s="26" t="s">
        <v>3</v>
      </c>
      <c r="K20" s="33"/>
      <c r="L20" s="86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4"/>
      <c r="C21" s="33"/>
      <c r="D21" s="33"/>
      <c r="E21" s="26" t="s">
        <v>32</v>
      </c>
      <c r="F21" s="33"/>
      <c r="G21" s="33"/>
      <c r="H21" s="33"/>
      <c r="I21" s="28" t="s">
        <v>28</v>
      </c>
      <c r="J21" s="26" t="s">
        <v>3</v>
      </c>
      <c r="K21" s="33"/>
      <c r="L21" s="86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" customHeight="1">
      <c r="A22" s="33"/>
      <c r="B22" s="34"/>
      <c r="C22" s="33"/>
      <c r="D22" s="33"/>
      <c r="E22" s="33"/>
      <c r="F22" s="33"/>
      <c r="G22" s="33"/>
      <c r="H22" s="33"/>
      <c r="I22" s="33"/>
      <c r="J22" s="33"/>
      <c r="K22" s="33"/>
      <c r="L22" s="86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4"/>
      <c r="C23" s="33"/>
      <c r="D23" s="28" t="s">
        <v>34</v>
      </c>
      <c r="E23" s="33"/>
      <c r="F23" s="33"/>
      <c r="G23" s="33"/>
      <c r="H23" s="33"/>
      <c r="I23" s="28" t="s">
        <v>26</v>
      </c>
      <c r="J23" s="26" t="str">
        <f>IF('Rekapitulace stavby'!AN19="","",'Rekapitulace stavby'!AN19)</f>
        <v/>
      </c>
      <c r="K23" s="33"/>
      <c r="L23" s="86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4"/>
      <c r="C24" s="33"/>
      <c r="D24" s="33"/>
      <c r="E24" s="26" t="str">
        <f>IF('Rekapitulace stavby'!E20="","",'Rekapitulace stavby'!E20)</f>
        <v xml:space="preserve"> </v>
      </c>
      <c r="F24" s="33"/>
      <c r="G24" s="33"/>
      <c r="H24" s="33"/>
      <c r="I24" s="28" t="s">
        <v>28</v>
      </c>
      <c r="J24" s="26" t="str">
        <f>IF('Rekapitulace stavby'!AN20="","",'Rekapitulace stavby'!AN20)</f>
        <v/>
      </c>
      <c r="K24" s="33"/>
      <c r="L24" s="86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" customHeight="1">
      <c r="A25" s="33"/>
      <c r="B25" s="34"/>
      <c r="C25" s="33"/>
      <c r="D25" s="33"/>
      <c r="E25" s="33"/>
      <c r="F25" s="33"/>
      <c r="G25" s="33"/>
      <c r="H25" s="33"/>
      <c r="I25" s="33"/>
      <c r="J25" s="33"/>
      <c r="K25" s="33"/>
      <c r="L25" s="86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4"/>
      <c r="C26" s="33"/>
      <c r="D26" s="28" t="s">
        <v>36</v>
      </c>
      <c r="E26" s="33"/>
      <c r="F26" s="33"/>
      <c r="G26" s="33"/>
      <c r="H26" s="33"/>
      <c r="I26" s="33"/>
      <c r="J26" s="33"/>
      <c r="K26" s="33"/>
      <c r="L26" s="86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87"/>
      <c r="B27" s="88"/>
      <c r="C27" s="87"/>
      <c r="D27" s="87"/>
      <c r="E27" s="279" t="s">
        <v>3</v>
      </c>
      <c r="F27" s="279"/>
      <c r="G27" s="279"/>
      <c r="H27" s="279"/>
      <c r="I27" s="87"/>
      <c r="J27" s="87"/>
      <c r="K27" s="87"/>
      <c r="L27" s="89"/>
      <c r="S27" s="87"/>
      <c r="T27" s="87"/>
      <c r="U27" s="87"/>
      <c r="V27" s="87"/>
      <c r="W27" s="87"/>
      <c r="X27" s="87"/>
      <c r="Y27" s="87"/>
      <c r="Z27" s="87"/>
      <c r="AA27" s="87"/>
      <c r="AB27" s="87"/>
      <c r="AC27" s="87"/>
      <c r="AD27" s="87"/>
      <c r="AE27" s="87"/>
    </row>
    <row r="28" spans="1:31" s="2" customFormat="1" ht="6.9" customHeight="1">
      <c r="A28" s="33"/>
      <c r="B28" s="34"/>
      <c r="C28" s="33"/>
      <c r="D28" s="33"/>
      <c r="E28" s="33"/>
      <c r="F28" s="33"/>
      <c r="G28" s="33"/>
      <c r="H28" s="33"/>
      <c r="I28" s="33"/>
      <c r="J28" s="33"/>
      <c r="K28" s="33"/>
      <c r="L28" s="86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" customHeight="1">
      <c r="A29" s="33"/>
      <c r="B29" s="34"/>
      <c r="C29" s="33"/>
      <c r="D29" s="62"/>
      <c r="E29" s="62"/>
      <c r="F29" s="62"/>
      <c r="G29" s="62"/>
      <c r="H29" s="62"/>
      <c r="I29" s="62"/>
      <c r="J29" s="62"/>
      <c r="K29" s="62"/>
      <c r="L29" s="86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4"/>
      <c r="C30" s="33"/>
      <c r="D30" s="90" t="s">
        <v>38</v>
      </c>
      <c r="E30" s="33"/>
      <c r="F30" s="33"/>
      <c r="G30" s="33"/>
      <c r="H30" s="33"/>
      <c r="I30" s="33"/>
      <c r="J30" s="67">
        <f>ROUND(J96, 2)</f>
        <v>0</v>
      </c>
      <c r="K30" s="33"/>
      <c r="L30" s="86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" customHeight="1">
      <c r="A31" s="33"/>
      <c r="B31" s="34"/>
      <c r="C31" s="33"/>
      <c r="D31" s="62"/>
      <c r="E31" s="62"/>
      <c r="F31" s="62"/>
      <c r="G31" s="62"/>
      <c r="H31" s="62"/>
      <c r="I31" s="62"/>
      <c r="J31" s="62"/>
      <c r="K31" s="62"/>
      <c r="L31" s="86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" customHeight="1">
      <c r="A32" s="33"/>
      <c r="B32" s="34"/>
      <c r="C32" s="33"/>
      <c r="D32" s="33"/>
      <c r="E32" s="33"/>
      <c r="F32" s="37" t="s">
        <v>40</v>
      </c>
      <c r="G32" s="33"/>
      <c r="H32" s="33"/>
      <c r="I32" s="37" t="s">
        <v>39</v>
      </c>
      <c r="J32" s="37" t="s">
        <v>41</v>
      </c>
      <c r="K32" s="33"/>
      <c r="L32" s="86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" customHeight="1">
      <c r="A33" s="33"/>
      <c r="B33" s="34"/>
      <c r="C33" s="33"/>
      <c r="D33" s="91" t="s">
        <v>42</v>
      </c>
      <c r="E33" s="28" t="s">
        <v>43</v>
      </c>
      <c r="F33" s="92">
        <f>ROUND((SUM(BE96:BE468)),  2)</f>
        <v>0</v>
      </c>
      <c r="G33" s="33"/>
      <c r="H33" s="33"/>
      <c r="I33" s="93">
        <v>0.21</v>
      </c>
      <c r="J33" s="92">
        <f>ROUND(((SUM(BE96:BE468))*I33),  2)</f>
        <v>0</v>
      </c>
      <c r="K33" s="33"/>
      <c r="L33" s="86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" customHeight="1">
      <c r="A34" s="33"/>
      <c r="B34" s="34"/>
      <c r="C34" s="33"/>
      <c r="D34" s="33"/>
      <c r="E34" s="28" t="s">
        <v>44</v>
      </c>
      <c r="F34" s="92">
        <f>ROUND((SUM(BF96:BF468)),  2)</f>
        <v>0</v>
      </c>
      <c r="G34" s="33"/>
      <c r="H34" s="33"/>
      <c r="I34" s="93">
        <v>0.12</v>
      </c>
      <c r="J34" s="92">
        <f>ROUND(((SUM(BF96:BF468))*I34),  2)</f>
        <v>0</v>
      </c>
      <c r="K34" s="33"/>
      <c r="L34" s="86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" hidden="1" customHeight="1">
      <c r="A35" s="33"/>
      <c r="B35" s="34"/>
      <c r="C35" s="33"/>
      <c r="D35" s="33"/>
      <c r="E35" s="28" t="s">
        <v>45</v>
      </c>
      <c r="F35" s="92">
        <f>ROUND((SUM(BG96:BG468)),  2)</f>
        <v>0</v>
      </c>
      <c r="G35" s="33"/>
      <c r="H35" s="33"/>
      <c r="I35" s="93">
        <v>0.21</v>
      </c>
      <c r="J35" s="92">
        <f>0</f>
        <v>0</v>
      </c>
      <c r="K35" s="33"/>
      <c r="L35" s="86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" hidden="1" customHeight="1">
      <c r="A36" s="33"/>
      <c r="B36" s="34"/>
      <c r="C36" s="33"/>
      <c r="D36" s="33"/>
      <c r="E36" s="28" t="s">
        <v>46</v>
      </c>
      <c r="F36" s="92">
        <f>ROUND((SUM(BH96:BH468)),  2)</f>
        <v>0</v>
      </c>
      <c r="G36" s="33"/>
      <c r="H36" s="33"/>
      <c r="I36" s="93">
        <v>0.12</v>
      </c>
      <c r="J36" s="92">
        <f>0</f>
        <v>0</v>
      </c>
      <c r="K36" s="33"/>
      <c r="L36" s="86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" hidden="1" customHeight="1">
      <c r="A37" s="33"/>
      <c r="B37" s="34"/>
      <c r="C37" s="33"/>
      <c r="D37" s="33"/>
      <c r="E37" s="28" t="s">
        <v>47</v>
      </c>
      <c r="F37" s="92">
        <f>ROUND((SUM(BI96:BI468)),  2)</f>
        <v>0</v>
      </c>
      <c r="G37" s="33"/>
      <c r="H37" s="33"/>
      <c r="I37" s="93">
        <v>0</v>
      </c>
      <c r="J37" s="92">
        <f>0</f>
        <v>0</v>
      </c>
      <c r="K37" s="33"/>
      <c r="L37" s="86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" customHeight="1">
      <c r="A38" s="33"/>
      <c r="B38" s="34"/>
      <c r="C38" s="33"/>
      <c r="D38" s="33"/>
      <c r="E38" s="33"/>
      <c r="F38" s="33"/>
      <c r="G38" s="33"/>
      <c r="H38" s="33"/>
      <c r="I38" s="33"/>
      <c r="J38" s="33"/>
      <c r="K38" s="33"/>
      <c r="L38" s="86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4"/>
      <c r="C39" s="94"/>
      <c r="D39" s="95" t="s">
        <v>48</v>
      </c>
      <c r="E39" s="56"/>
      <c r="F39" s="56"/>
      <c r="G39" s="96" t="s">
        <v>49</v>
      </c>
      <c r="H39" s="97" t="s">
        <v>50</v>
      </c>
      <c r="I39" s="56"/>
      <c r="J39" s="98">
        <f>SUM(J30:J37)</f>
        <v>0</v>
      </c>
      <c r="K39" s="99"/>
      <c r="L39" s="86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" customHeight="1">
      <c r="A40" s="33"/>
      <c r="B40" s="43"/>
      <c r="C40" s="44"/>
      <c r="D40" s="44"/>
      <c r="E40" s="44"/>
      <c r="F40" s="44"/>
      <c r="G40" s="44"/>
      <c r="H40" s="44"/>
      <c r="I40" s="44"/>
      <c r="J40" s="44"/>
      <c r="K40" s="44"/>
      <c r="L40" s="86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pans="1:31" s="2" customFormat="1" ht="6.9" customHeight="1">
      <c r="A44" s="33"/>
      <c r="B44" s="45"/>
      <c r="C44" s="46"/>
      <c r="D44" s="46"/>
      <c r="E44" s="46"/>
      <c r="F44" s="46"/>
      <c r="G44" s="46"/>
      <c r="H44" s="46"/>
      <c r="I44" s="46"/>
      <c r="J44" s="46"/>
      <c r="K44" s="46"/>
      <c r="L44" s="86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2" customFormat="1" ht="24.9" customHeight="1">
      <c r="A45" s="33"/>
      <c r="B45" s="34"/>
      <c r="C45" s="22" t="s">
        <v>86</v>
      </c>
      <c r="D45" s="33"/>
      <c r="E45" s="33"/>
      <c r="F45" s="33"/>
      <c r="G45" s="33"/>
      <c r="H45" s="33"/>
      <c r="I45" s="33"/>
      <c r="J45" s="33"/>
      <c r="K45" s="33"/>
      <c r="L45" s="86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pans="1:31" s="2" customFormat="1" ht="6.9" customHeight="1">
      <c r="A46" s="33"/>
      <c r="B46" s="34"/>
      <c r="C46" s="33"/>
      <c r="D46" s="33"/>
      <c r="E46" s="33"/>
      <c r="F46" s="33"/>
      <c r="G46" s="33"/>
      <c r="H46" s="33"/>
      <c r="I46" s="33"/>
      <c r="J46" s="33"/>
      <c r="K46" s="33"/>
      <c r="L46" s="86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12" customHeight="1">
      <c r="A47" s="33"/>
      <c r="B47" s="34"/>
      <c r="C47" s="28" t="s">
        <v>17</v>
      </c>
      <c r="D47" s="33"/>
      <c r="E47" s="33"/>
      <c r="F47" s="33"/>
      <c r="G47" s="33"/>
      <c r="H47" s="33"/>
      <c r="I47" s="33"/>
      <c r="J47" s="33"/>
      <c r="K47" s="33"/>
      <c r="L47" s="86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16.5" customHeight="1">
      <c r="A48" s="33"/>
      <c r="B48" s="34"/>
      <c r="C48" s="33"/>
      <c r="D48" s="33"/>
      <c r="E48" s="309" t="str">
        <f>E7</f>
        <v>Karlovy Vary, cyklostezka A6 - Chebský most - Ostrovský most</v>
      </c>
      <c r="F48" s="310"/>
      <c r="G48" s="310"/>
      <c r="H48" s="310"/>
      <c r="I48" s="33"/>
      <c r="J48" s="33"/>
      <c r="K48" s="33"/>
      <c r="L48" s="86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>
      <c r="A49" s="33"/>
      <c r="B49" s="34"/>
      <c r="C49" s="28" t="s">
        <v>84</v>
      </c>
      <c r="D49" s="33"/>
      <c r="E49" s="33"/>
      <c r="F49" s="33"/>
      <c r="G49" s="33"/>
      <c r="H49" s="33"/>
      <c r="I49" s="33"/>
      <c r="J49" s="33"/>
      <c r="K49" s="33"/>
      <c r="L49" s="86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6.5" customHeight="1">
      <c r="A50" s="33"/>
      <c r="B50" s="34"/>
      <c r="C50" s="33"/>
      <c r="D50" s="33"/>
      <c r="E50" s="290" t="str">
        <f>E9</f>
        <v>SO 101 - Cyklostezka</v>
      </c>
      <c r="F50" s="311"/>
      <c r="G50" s="311"/>
      <c r="H50" s="311"/>
      <c r="I50" s="33"/>
      <c r="J50" s="33"/>
      <c r="K50" s="33"/>
      <c r="L50" s="86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2" customFormat="1" ht="6.9" customHeight="1">
      <c r="A51" s="33"/>
      <c r="B51" s="34"/>
      <c r="C51" s="33"/>
      <c r="D51" s="33"/>
      <c r="E51" s="33"/>
      <c r="F51" s="33"/>
      <c r="G51" s="33"/>
      <c r="H51" s="33"/>
      <c r="I51" s="33"/>
      <c r="J51" s="33"/>
      <c r="K51" s="33"/>
      <c r="L51" s="86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pans="1:47" s="2" customFormat="1" ht="12" customHeight="1">
      <c r="A52" s="33"/>
      <c r="B52" s="34"/>
      <c r="C52" s="28" t="s">
        <v>21</v>
      </c>
      <c r="D52" s="33"/>
      <c r="E52" s="33"/>
      <c r="F52" s="26" t="str">
        <f>F12</f>
        <v>Karlovy Vary</v>
      </c>
      <c r="G52" s="33"/>
      <c r="H52" s="33"/>
      <c r="I52" s="28" t="s">
        <v>23</v>
      </c>
      <c r="J52" s="51" t="str">
        <f>IF(J12="","",J12)</f>
        <v>24. 11. 2025</v>
      </c>
      <c r="K52" s="33"/>
      <c r="L52" s="86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6.9" customHeight="1">
      <c r="A53" s="33"/>
      <c r="B53" s="34"/>
      <c r="C53" s="33"/>
      <c r="D53" s="33"/>
      <c r="E53" s="33"/>
      <c r="F53" s="33"/>
      <c r="G53" s="33"/>
      <c r="H53" s="33"/>
      <c r="I53" s="33"/>
      <c r="J53" s="33"/>
      <c r="K53" s="33"/>
      <c r="L53" s="86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15.15" customHeight="1">
      <c r="A54" s="33"/>
      <c r="B54" s="34"/>
      <c r="C54" s="28" t="s">
        <v>25</v>
      </c>
      <c r="D54" s="33"/>
      <c r="E54" s="33"/>
      <c r="F54" s="26" t="str">
        <f>E15</f>
        <v>Statutární městlo Karlovy Vary</v>
      </c>
      <c r="G54" s="33"/>
      <c r="H54" s="33"/>
      <c r="I54" s="28" t="s">
        <v>31</v>
      </c>
      <c r="J54" s="31" t="str">
        <f>E21</f>
        <v>Ing. Jiří Oboznenko</v>
      </c>
      <c r="K54" s="33"/>
      <c r="L54" s="86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15.15" customHeight="1">
      <c r="A55" s="33"/>
      <c r="B55" s="34"/>
      <c r="C55" s="28" t="s">
        <v>29</v>
      </c>
      <c r="D55" s="33"/>
      <c r="E55" s="33"/>
      <c r="F55" s="26" t="str">
        <f>IF(E18="","",E18)</f>
        <v>Vyplň údaj</v>
      </c>
      <c r="G55" s="33"/>
      <c r="H55" s="33"/>
      <c r="I55" s="28" t="s">
        <v>34</v>
      </c>
      <c r="J55" s="31" t="str">
        <f>E24</f>
        <v xml:space="preserve"> </v>
      </c>
      <c r="K55" s="33"/>
      <c r="L55" s="86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0.35" customHeight="1">
      <c r="A56" s="33"/>
      <c r="B56" s="34"/>
      <c r="C56" s="33"/>
      <c r="D56" s="33"/>
      <c r="E56" s="33"/>
      <c r="F56" s="33"/>
      <c r="G56" s="33"/>
      <c r="H56" s="33"/>
      <c r="I56" s="33"/>
      <c r="J56" s="33"/>
      <c r="K56" s="33"/>
      <c r="L56" s="86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29.25" customHeight="1">
      <c r="A57" s="33"/>
      <c r="B57" s="34"/>
      <c r="C57" s="100" t="s">
        <v>87</v>
      </c>
      <c r="D57" s="94"/>
      <c r="E57" s="94"/>
      <c r="F57" s="94"/>
      <c r="G57" s="94"/>
      <c r="H57" s="94"/>
      <c r="I57" s="94"/>
      <c r="J57" s="101" t="s">
        <v>88</v>
      </c>
      <c r="K57" s="94"/>
      <c r="L57" s="86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0.35" customHeight="1">
      <c r="A58" s="33"/>
      <c r="B58" s="34"/>
      <c r="C58" s="33"/>
      <c r="D58" s="33"/>
      <c r="E58" s="33"/>
      <c r="F58" s="33"/>
      <c r="G58" s="33"/>
      <c r="H58" s="33"/>
      <c r="I58" s="33"/>
      <c r="J58" s="33"/>
      <c r="K58" s="33"/>
      <c r="L58" s="86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22.8" customHeight="1">
      <c r="A59" s="33"/>
      <c r="B59" s="34"/>
      <c r="C59" s="102" t="s">
        <v>70</v>
      </c>
      <c r="D59" s="33"/>
      <c r="E59" s="33"/>
      <c r="F59" s="33"/>
      <c r="G59" s="33"/>
      <c r="H59" s="33"/>
      <c r="I59" s="33"/>
      <c r="J59" s="67">
        <f>J96</f>
        <v>0</v>
      </c>
      <c r="K59" s="33"/>
      <c r="L59" s="86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8" t="s">
        <v>89</v>
      </c>
    </row>
    <row r="60" spans="1:47" s="9" customFormat="1" ht="24.9" customHeight="1">
      <c r="B60" s="103"/>
      <c r="D60" s="104" t="s">
        <v>90</v>
      </c>
      <c r="E60" s="105"/>
      <c r="F60" s="105"/>
      <c r="G60" s="105"/>
      <c r="H60" s="105"/>
      <c r="I60" s="105"/>
      <c r="J60" s="106">
        <f>J97</f>
        <v>0</v>
      </c>
      <c r="L60" s="103"/>
    </row>
    <row r="61" spans="1:47" s="10" customFormat="1" ht="19.95" customHeight="1">
      <c r="B61" s="107"/>
      <c r="D61" s="108" t="s">
        <v>91</v>
      </c>
      <c r="E61" s="109"/>
      <c r="F61" s="109"/>
      <c r="G61" s="109"/>
      <c r="H61" s="109"/>
      <c r="I61" s="109"/>
      <c r="J61" s="110">
        <f>J98</f>
        <v>0</v>
      </c>
      <c r="L61" s="107"/>
    </row>
    <row r="62" spans="1:47" s="10" customFormat="1" ht="19.95" customHeight="1">
      <c r="B62" s="107"/>
      <c r="D62" s="108" t="s">
        <v>92</v>
      </c>
      <c r="E62" s="109"/>
      <c r="F62" s="109"/>
      <c r="G62" s="109"/>
      <c r="H62" s="109"/>
      <c r="I62" s="109"/>
      <c r="J62" s="110">
        <f>J273</f>
        <v>0</v>
      </c>
      <c r="L62" s="107"/>
    </row>
    <row r="63" spans="1:47" s="10" customFormat="1" ht="19.95" customHeight="1">
      <c r="B63" s="107"/>
      <c r="D63" s="108" t="s">
        <v>93</v>
      </c>
      <c r="E63" s="109"/>
      <c r="F63" s="109"/>
      <c r="G63" s="109"/>
      <c r="H63" s="109"/>
      <c r="I63" s="109"/>
      <c r="J63" s="110">
        <f>J306</f>
        <v>0</v>
      </c>
      <c r="L63" s="107"/>
    </row>
    <row r="64" spans="1:47" s="10" customFormat="1" ht="19.95" customHeight="1">
      <c r="B64" s="107"/>
      <c r="D64" s="108" t="s">
        <v>94</v>
      </c>
      <c r="E64" s="109"/>
      <c r="F64" s="109"/>
      <c r="G64" s="109"/>
      <c r="H64" s="109"/>
      <c r="I64" s="109"/>
      <c r="J64" s="110">
        <f>J338</f>
        <v>0</v>
      </c>
      <c r="L64" s="107"/>
    </row>
    <row r="65" spans="1:31" s="10" customFormat="1" ht="19.95" customHeight="1">
      <c r="B65" s="107"/>
      <c r="D65" s="108" t="s">
        <v>95</v>
      </c>
      <c r="E65" s="109"/>
      <c r="F65" s="109"/>
      <c r="G65" s="109"/>
      <c r="H65" s="109"/>
      <c r="I65" s="109"/>
      <c r="J65" s="110">
        <f>J369</f>
        <v>0</v>
      </c>
      <c r="L65" s="107"/>
    </row>
    <row r="66" spans="1:31" s="10" customFormat="1" ht="19.95" customHeight="1">
      <c r="B66" s="107"/>
      <c r="D66" s="108" t="s">
        <v>96</v>
      </c>
      <c r="E66" s="109"/>
      <c r="F66" s="109"/>
      <c r="G66" s="109"/>
      <c r="H66" s="109"/>
      <c r="I66" s="109"/>
      <c r="J66" s="110">
        <f>J374</f>
        <v>0</v>
      </c>
      <c r="L66" s="107"/>
    </row>
    <row r="67" spans="1:31" s="10" customFormat="1" ht="14.85" customHeight="1">
      <c r="B67" s="107"/>
      <c r="D67" s="108" t="s">
        <v>97</v>
      </c>
      <c r="E67" s="109"/>
      <c r="F67" s="109"/>
      <c r="G67" s="109"/>
      <c r="H67" s="109"/>
      <c r="I67" s="109"/>
      <c r="J67" s="110">
        <f>J375</f>
        <v>0</v>
      </c>
      <c r="L67" s="107"/>
    </row>
    <row r="68" spans="1:31" s="10" customFormat="1" ht="14.85" customHeight="1">
      <c r="B68" s="107"/>
      <c r="D68" s="108" t="s">
        <v>98</v>
      </c>
      <c r="E68" s="109"/>
      <c r="F68" s="109"/>
      <c r="G68" s="109"/>
      <c r="H68" s="109"/>
      <c r="I68" s="109"/>
      <c r="J68" s="110">
        <f>J418</f>
        <v>0</v>
      </c>
      <c r="L68" s="107"/>
    </row>
    <row r="69" spans="1:31" s="10" customFormat="1" ht="19.95" customHeight="1">
      <c r="B69" s="107"/>
      <c r="D69" s="108" t="s">
        <v>99</v>
      </c>
      <c r="E69" s="109"/>
      <c r="F69" s="109"/>
      <c r="G69" s="109"/>
      <c r="H69" s="109"/>
      <c r="I69" s="109"/>
      <c r="J69" s="110">
        <f>J423</f>
        <v>0</v>
      </c>
      <c r="L69" s="107"/>
    </row>
    <row r="70" spans="1:31" s="10" customFormat="1" ht="19.95" customHeight="1">
      <c r="B70" s="107"/>
      <c r="D70" s="108" t="s">
        <v>100</v>
      </c>
      <c r="E70" s="109"/>
      <c r="F70" s="109"/>
      <c r="G70" s="109"/>
      <c r="H70" s="109"/>
      <c r="I70" s="109"/>
      <c r="J70" s="110">
        <f>J442</f>
        <v>0</v>
      </c>
      <c r="L70" s="107"/>
    </row>
    <row r="71" spans="1:31" s="9" customFormat="1" ht="24.9" customHeight="1">
      <c r="B71" s="103"/>
      <c r="D71" s="104" t="s">
        <v>101</v>
      </c>
      <c r="E71" s="105"/>
      <c r="F71" s="105"/>
      <c r="G71" s="105"/>
      <c r="H71" s="105"/>
      <c r="I71" s="105"/>
      <c r="J71" s="106">
        <f>J447</f>
        <v>0</v>
      </c>
      <c r="L71" s="103"/>
    </row>
    <row r="72" spans="1:31" s="10" customFormat="1" ht="19.95" customHeight="1">
      <c r="B72" s="107"/>
      <c r="D72" s="108" t="s">
        <v>102</v>
      </c>
      <c r="E72" s="109"/>
      <c r="F72" s="109"/>
      <c r="G72" s="109"/>
      <c r="H72" s="109"/>
      <c r="I72" s="109"/>
      <c r="J72" s="110">
        <f>J448</f>
        <v>0</v>
      </c>
      <c r="L72" s="107"/>
    </row>
    <row r="73" spans="1:31" s="9" customFormat="1" ht="24.9" customHeight="1">
      <c r="B73" s="103"/>
      <c r="D73" s="104" t="s">
        <v>103</v>
      </c>
      <c r="E73" s="105"/>
      <c r="F73" s="105"/>
      <c r="G73" s="105"/>
      <c r="H73" s="105"/>
      <c r="I73" s="105"/>
      <c r="J73" s="106">
        <f>J457</f>
        <v>0</v>
      </c>
      <c r="L73" s="103"/>
    </row>
    <row r="74" spans="1:31" s="10" customFormat="1" ht="19.95" customHeight="1">
      <c r="B74" s="107"/>
      <c r="D74" s="108" t="s">
        <v>104</v>
      </c>
      <c r="E74" s="109"/>
      <c r="F74" s="109"/>
      <c r="G74" s="109"/>
      <c r="H74" s="109"/>
      <c r="I74" s="109"/>
      <c r="J74" s="110">
        <f>J458</f>
        <v>0</v>
      </c>
      <c r="L74" s="107"/>
    </row>
    <row r="75" spans="1:31" s="10" customFormat="1" ht="19.95" customHeight="1">
      <c r="B75" s="107"/>
      <c r="D75" s="108" t="s">
        <v>105</v>
      </c>
      <c r="E75" s="109"/>
      <c r="F75" s="109"/>
      <c r="G75" s="109"/>
      <c r="H75" s="109"/>
      <c r="I75" s="109"/>
      <c r="J75" s="110">
        <f>J463</f>
        <v>0</v>
      </c>
      <c r="L75" s="107"/>
    </row>
    <row r="76" spans="1:31" s="10" customFormat="1" ht="19.95" customHeight="1">
      <c r="B76" s="107"/>
      <c r="D76" s="108" t="s">
        <v>106</v>
      </c>
      <c r="E76" s="109"/>
      <c r="F76" s="109"/>
      <c r="G76" s="109"/>
      <c r="H76" s="109"/>
      <c r="I76" s="109"/>
      <c r="J76" s="110">
        <f>J466</f>
        <v>0</v>
      </c>
      <c r="L76" s="107"/>
    </row>
    <row r="77" spans="1:31" s="2" customFormat="1" ht="21.75" customHeight="1">
      <c r="A77" s="33"/>
      <c r="B77" s="34"/>
      <c r="C77" s="33"/>
      <c r="D77" s="33"/>
      <c r="E77" s="33"/>
      <c r="F77" s="33"/>
      <c r="G77" s="33"/>
      <c r="H77" s="33"/>
      <c r="I77" s="33"/>
      <c r="J77" s="33"/>
      <c r="K77" s="33"/>
      <c r="L77" s="86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s="2" customFormat="1" ht="6.9" customHeight="1">
      <c r="A78" s="33"/>
      <c r="B78" s="43"/>
      <c r="C78" s="44"/>
      <c r="D78" s="44"/>
      <c r="E78" s="44"/>
      <c r="F78" s="44"/>
      <c r="G78" s="44"/>
      <c r="H78" s="44"/>
      <c r="I78" s="44"/>
      <c r="J78" s="44"/>
      <c r="K78" s="44"/>
      <c r="L78" s="86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82" spans="1:63" s="2" customFormat="1" ht="6.9" customHeight="1">
      <c r="A82" s="33"/>
      <c r="B82" s="45"/>
      <c r="C82" s="46"/>
      <c r="D82" s="46"/>
      <c r="E82" s="46"/>
      <c r="F82" s="46"/>
      <c r="G82" s="46"/>
      <c r="H82" s="46"/>
      <c r="I82" s="46"/>
      <c r="J82" s="46"/>
      <c r="K82" s="46"/>
      <c r="L82" s="86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63" s="2" customFormat="1" ht="24.9" customHeight="1">
      <c r="A83" s="33"/>
      <c r="B83" s="34"/>
      <c r="C83" s="22" t="s">
        <v>107</v>
      </c>
      <c r="D83" s="33"/>
      <c r="E83" s="33"/>
      <c r="F83" s="33"/>
      <c r="G83" s="33"/>
      <c r="H83" s="33"/>
      <c r="I83" s="33"/>
      <c r="J83" s="33"/>
      <c r="K83" s="33"/>
      <c r="L83" s="86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63" s="2" customFormat="1" ht="6.9" customHeight="1">
      <c r="A84" s="33"/>
      <c r="B84" s="34"/>
      <c r="C84" s="33"/>
      <c r="D84" s="33"/>
      <c r="E84" s="33"/>
      <c r="F84" s="33"/>
      <c r="G84" s="33"/>
      <c r="H84" s="33"/>
      <c r="I84" s="33"/>
      <c r="J84" s="33"/>
      <c r="K84" s="33"/>
      <c r="L84" s="86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63" s="2" customFormat="1" ht="12" customHeight="1">
      <c r="A85" s="33"/>
      <c r="B85" s="34"/>
      <c r="C85" s="28" t="s">
        <v>17</v>
      </c>
      <c r="D85" s="33"/>
      <c r="E85" s="33"/>
      <c r="F85" s="33"/>
      <c r="G85" s="33"/>
      <c r="H85" s="33"/>
      <c r="I85" s="33"/>
      <c r="J85" s="33"/>
      <c r="K85" s="33"/>
      <c r="L85" s="86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63" s="2" customFormat="1" ht="16.5" customHeight="1">
      <c r="A86" s="33"/>
      <c r="B86" s="34"/>
      <c r="C86" s="33"/>
      <c r="D86" s="33"/>
      <c r="E86" s="309" t="str">
        <f>E7</f>
        <v>Karlovy Vary, cyklostezka A6 - Chebský most - Ostrovský most</v>
      </c>
      <c r="F86" s="310"/>
      <c r="G86" s="310"/>
      <c r="H86" s="310"/>
      <c r="I86" s="33"/>
      <c r="J86" s="33"/>
      <c r="K86" s="33"/>
      <c r="L86" s="86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63" s="2" customFormat="1" ht="12" customHeight="1">
      <c r="A87" s="33"/>
      <c r="B87" s="34"/>
      <c r="C87" s="28" t="s">
        <v>84</v>
      </c>
      <c r="D87" s="33"/>
      <c r="E87" s="33"/>
      <c r="F87" s="33"/>
      <c r="G87" s="33"/>
      <c r="H87" s="33"/>
      <c r="I87" s="33"/>
      <c r="J87" s="33"/>
      <c r="K87" s="33"/>
      <c r="L87" s="86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63" s="2" customFormat="1" ht="16.5" customHeight="1">
      <c r="A88" s="33"/>
      <c r="B88" s="34"/>
      <c r="C88" s="33"/>
      <c r="D88" s="33"/>
      <c r="E88" s="290" t="str">
        <f>E9</f>
        <v>SO 101 - Cyklostezka</v>
      </c>
      <c r="F88" s="311"/>
      <c r="G88" s="311"/>
      <c r="H88" s="311"/>
      <c r="I88" s="33"/>
      <c r="J88" s="33"/>
      <c r="K88" s="33"/>
      <c r="L88" s="86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63" s="2" customFormat="1" ht="6.9" customHeight="1">
      <c r="A89" s="33"/>
      <c r="B89" s="34"/>
      <c r="C89" s="33"/>
      <c r="D89" s="33"/>
      <c r="E89" s="33"/>
      <c r="F89" s="33"/>
      <c r="G89" s="33"/>
      <c r="H89" s="33"/>
      <c r="I89" s="33"/>
      <c r="J89" s="33"/>
      <c r="K89" s="33"/>
      <c r="L89" s="86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63" s="2" customFormat="1" ht="12" customHeight="1">
      <c r="A90" s="33"/>
      <c r="B90" s="34"/>
      <c r="C90" s="28" t="s">
        <v>21</v>
      </c>
      <c r="D90" s="33"/>
      <c r="E90" s="33"/>
      <c r="F90" s="26" t="str">
        <f>F12</f>
        <v>Karlovy Vary</v>
      </c>
      <c r="G90" s="33"/>
      <c r="H90" s="33"/>
      <c r="I90" s="28" t="s">
        <v>23</v>
      </c>
      <c r="J90" s="51" t="str">
        <f>IF(J12="","",J12)</f>
        <v>24. 11. 2025</v>
      </c>
      <c r="K90" s="33"/>
      <c r="L90" s="86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63" s="2" customFormat="1" ht="6.9" customHeight="1">
      <c r="A91" s="33"/>
      <c r="B91" s="34"/>
      <c r="C91" s="33"/>
      <c r="D91" s="33"/>
      <c r="E91" s="33"/>
      <c r="F91" s="33"/>
      <c r="G91" s="33"/>
      <c r="H91" s="33"/>
      <c r="I91" s="33"/>
      <c r="J91" s="33"/>
      <c r="K91" s="33"/>
      <c r="L91" s="86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63" s="2" customFormat="1" ht="15.15" customHeight="1">
      <c r="A92" s="33"/>
      <c r="B92" s="34"/>
      <c r="C92" s="28" t="s">
        <v>25</v>
      </c>
      <c r="D92" s="33"/>
      <c r="E92" s="33"/>
      <c r="F92" s="26" t="str">
        <f>E15</f>
        <v>Statutární městlo Karlovy Vary</v>
      </c>
      <c r="G92" s="33"/>
      <c r="H92" s="33"/>
      <c r="I92" s="28" t="s">
        <v>31</v>
      </c>
      <c r="J92" s="31" t="str">
        <f>E21</f>
        <v>Ing. Jiří Oboznenko</v>
      </c>
      <c r="K92" s="33"/>
      <c r="L92" s="86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63" s="2" customFormat="1" ht="15.15" customHeight="1">
      <c r="A93" s="33"/>
      <c r="B93" s="34"/>
      <c r="C93" s="28" t="s">
        <v>29</v>
      </c>
      <c r="D93" s="33"/>
      <c r="E93" s="33"/>
      <c r="F93" s="26" t="str">
        <f>IF(E18="","",E18)</f>
        <v>Vyplň údaj</v>
      </c>
      <c r="G93" s="33"/>
      <c r="H93" s="33"/>
      <c r="I93" s="28" t="s">
        <v>34</v>
      </c>
      <c r="J93" s="31" t="str">
        <f>E24</f>
        <v xml:space="preserve"> </v>
      </c>
      <c r="K93" s="33"/>
      <c r="L93" s="86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63" s="2" customFormat="1" ht="10.35" customHeight="1">
      <c r="A94" s="33"/>
      <c r="B94" s="34"/>
      <c r="C94" s="33"/>
      <c r="D94" s="33"/>
      <c r="E94" s="33"/>
      <c r="F94" s="33"/>
      <c r="G94" s="33"/>
      <c r="H94" s="33"/>
      <c r="I94" s="33"/>
      <c r="J94" s="33"/>
      <c r="K94" s="33"/>
      <c r="L94" s="86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63" s="11" customFormat="1" ht="29.25" customHeight="1">
      <c r="A95" s="111"/>
      <c r="B95" s="112"/>
      <c r="C95" s="113" t="s">
        <v>108</v>
      </c>
      <c r="D95" s="114" t="s">
        <v>57</v>
      </c>
      <c r="E95" s="114" t="s">
        <v>53</v>
      </c>
      <c r="F95" s="114" t="s">
        <v>54</v>
      </c>
      <c r="G95" s="114" t="s">
        <v>109</v>
      </c>
      <c r="H95" s="114" t="s">
        <v>110</v>
      </c>
      <c r="I95" s="114" t="s">
        <v>111</v>
      </c>
      <c r="J95" s="114" t="s">
        <v>88</v>
      </c>
      <c r="K95" s="115" t="s">
        <v>112</v>
      </c>
      <c r="L95" s="116"/>
      <c r="M95" s="58" t="s">
        <v>3</v>
      </c>
      <c r="N95" s="59" t="s">
        <v>42</v>
      </c>
      <c r="O95" s="59" t="s">
        <v>113</v>
      </c>
      <c r="P95" s="59" t="s">
        <v>114</v>
      </c>
      <c r="Q95" s="59" t="s">
        <v>115</v>
      </c>
      <c r="R95" s="59" t="s">
        <v>116</v>
      </c>
      <c r="S95" s="59" t="s">
        <v>117</v>
      </c>
      <c r="T95" s="60" t="s">
        <v>118</v>
      </c>
      <c r="U95" s="111"/>
      <c r="V95" s="111"/>
      <c r="W95" s="111"/>
      <c r="X95" s="111"/>
      <c r="Y95" s="111"/>
      <c r="Z95" s="111"/>
      <c r="AA95" s="111"/>
      <c r="AB95" s="111"/>
      <c r="AC95" s="111"/>
      <c r="AD95" s="111"/>
      <c r="AE95" s="111"/>
    </row>
    <row r="96" spans="1:63" s="2" customFormat="1" ht="22.8" customHeight="1">
      <c r="A96" s="33"/>
      <c r="B96" s="34"/>
      <c r="C96" s="65" t="s">
        <v>119</v>
      </c>
      <c r="D96" s="33"/>
      <c r="E96" s="33"/>
      <c r="F96" s="33"/>
      <c r="G96" s="33"/>
      <c r="H96" s="33"/>
      <c r="I96" s="33"/>
      <c r="J96" s="117">
        <f>BK96</f>
        <v>0</v>
      </c>
      <c r="K96" s="33"/>
      <c r="L96" s="34"/>
      <c r="M96" s="61"/>
      <c r="N96" s="52"/>
      <c r="O96" s="62"/>
      <c r="P96" s="118">
        <f>P97+P447+P457</f>
        <v>0</v>
      </c>
      <c r="Q96" s="62"/>
      <c r="R96" s="118">
        <f>R97+R447+R457</f>
        <v>309.93717239999995</v>
      </c>
      <c r="S96" s="62"/>
      <c r="T96" s="119">
        <f>T97+T447+T457</f>
        <v>225.47666000000001</v>
      </c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T96" s="18" t="s">
        <v>71</v>
      </c>
      <c r="AU96" s="18" t="s">
        <v>89</v>
      </c>
      <c r="BK96" s="120">
        <f>BK97+BK447+BK457</f>
        <v>0</v>
      </c>
    </row>
    <row r="97" spans="1:65" s="12" customFormat="1" ht="25.95" customHeight="1">
      <c r="B97" s="121"/>
      <c r="D97" s="122" t="s">
        <v>71</v>
      </c>
      <c r="E97" s="123" t="s">
        <v>120</v>
      </c>
      <c r="F97" s="123" t="s">
        <v>121</v>
      </c>
      <c r="I97" s="124"/>
      <c r="J97" s="125">
        <f>BK97</f>
        <v>0</v>
      </c>
      <c r="L97" s="121"/>
      <c r="M97" s="126"/>
      <c r="N97" s="127"/>
      <c r="O97" s="127"/>
      <c r="P97" s="128">
        <f>P98+P273+P306+P338+P369+P374+P423+P442</f>
        <v>0</v>
      </c>
      <c r="Q97" s="127"/>
      <c r="R97" s="128">
        <f>R98+R273+R306+R338+R369+R374+R423+R442</f>
        <v>309.46330999999998</v>
      </c>
      <c r="S97" s="127"/>
      <c r="T97" s="129">
        <f>T98+T273+T306+T338+T369+T374+T423+T442</f>
        <v>225.47666000000001</v>
      </c>
      <c r="AR97" s="122" t="s">
        <v>80</v>
      </c>
      <c r="AT97" s="130" t="s">
        <v>71</v>
      </c>
      <c r="AU97" s="130" t="s">
        <v>72</v>
      </c>
      <c r="AY97" s="122" t="s">
        <v>122</v>
      </c>
      <c r="BK97" s="131">
        <f>BK98+BK273+BK306+BK338+BK369+BK374+BK423+BK442</f>
        <v>0</v>
      </c>
    </row>
    <row r="98" spans="1:65" s="12" customFormat="1" ht="22.8" customHeight="1">
      <c r="B98" s="121"/>
      <c r="D98" s="122" t="s">
        <v>71</v>
      </c>
      <c r="E98" s="132" t="s">
        <v>80</v>
      </c>
      <c r="F98" s="132" t="s">
        <v>123</v>
      </c>
      <c r="I98" s="124"/>
      <c r="J98" s="133">
        <f>BK98</f>
        <v>0</v>
      </c>
      <c r="L98" s="121"/>
      <c r="M98" s="126"/>
      <c r="N98" s="127"/>
      <c r="O98" s="127"/>
      <c r="P98" s="128">
        <f>SUM(P99:P272)</f>
        <v>0</v>
      </c>
      <c r="Q98" s="127"/>
      <c r="R98" s="128">
        <f>SUM(R99:R272)</f>
        <v>4.2083899999999996</v>
      </c>
      <c r="S98" s="127"/>
      <c r="T98" s="129">
        <f>SUM(T99:T272)</f>
        <v>220.58</v>
      </c>
      <c r="AR98" s="122" t="s">
        <v>80</v>
      </c>
      <c r="AT98" s="130" t="s">
        <v>71</v>
      </c>
      <c r="AU98" s="130" t="s">
        <v>80</v>
      </c>
      <c r="AY98" s="122" t="s">
        <v>122</v>
      </c>
      <c r="BK98" s="131">
        <f>SUM(BK99:BK272)</f>
        <v>0</v>
      </c>
    </row>
    <row r="99" spans="1:65" s="2" customFormat="1" ht="16.5" customHeight="1">
      <c r="A99" s="33"/>
      <c r="B99" s="134"/>
      <c r="C99" s="135" t="s">
        <v>80</v>
      </c>
      <c r="D99" s="135" t="s">
        <v>124</v>
      </c>
      <c r="E99" s="136" t="s">
        <v>125</v>
      </c>
      <c r="F99" s="137" t="s">
        <v>126</v>
      </c>
      <c r="G99" s="138" t="s">
        <v>127</v>
      </c>
      <c r="H99" s="139">
        <v>1</v>
      </c>
      <c r="I99" s="140"/>
      <c r="J99" s="141">
        <f>ROUND(I99*H99,2)</f>
        <v>0</v>
      </c>
      <c r="K99" s="137" t="s">
        <v>128</v>
      </c>
      <c r="L99" s="34"/>
      <c r="M99" s="142" t="s">
        <v>3</v>
      </c>
      <c r="N99" s="143" t="s">
        <v>43</v>
      </c>
      <c r="O99" s="54"/>
      <c r="P99" s="144">
        <f>O99*H99</f>
        <v>0</v>
      </c>
      <c r="Q99" s="144">
        <v>0</v>
      </c>
      <c r="R99" s="144">
        <f>Q99*H99</f>
        <v>0</v>
      </c>
      <c r="S99" s="144">
        <v>0</v>
      </c>
      <c r="T99" s="145">
        <f>S99*H99</f>
        <v>0</v>
      </c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R99" s="146" t="s">
        <v>129</v>
      </c>
      <c r="AT99" s="146" t="s">
        <v>124</v>
      </c>
      <c r="AU99" s="146" t="s">
        <v>82</v>
      </c>
      <c r="AY99" s="18" t="s">
        <v>122</v>
      </c>
      <c r="BE99" s="147">
        <f>IF(N99="základní",J99,0)</f>
        <v>0</v>
      </c>
      <c r="BF99" s="147">
        <f>IF(N99="snížená",J99,0)</f>
        <v>0</v>
      </c>
      <c r="BG99" s="147">
        <f>IF(N99="zákl. přenesená",J99,0)</f>
        <v>0</v>
      </c>
      <c r="BH99" s="147">
        <f>IF(N99="sníž. přenesená",J99,0)</f>
        <v>0</v>
      </c>
      <c r="BI99" s="147">
        <f>IF(N99="nulová",J99,0)</f>
        <v>0</v>
      </c>
      <c r="BJ99" s="18" t="s">
        <v>80</v>
      </c>
      <c r="BK99" s="147">
        <f>ROUND(I99*H99,2)</f>
        <v>0</v>
      </c>
      <c r="BL99" s="18" t="s">
        <v>129</v>
      </c>
      <c r="BM99" s="146" t="s">
        <v>130</v>
      </c>
    </row>
    <row r="100" spans="1:65" s="2" customFormat="1" ht="10.199999999999999">
      <c r="A100" s="33"/>
      <c r="B100" s="34"/>
      <c r="C100" s="33"/>
      <c r="D100" s="148" t="s">
        <v>131</v>
      </c>
      <c r="E100" s="33"/>
      <c r="F100" s="149" t="s">
        <v>132</v>
      </c>
      <c r="G100" s="33"/>
      <c r="H100" s="33"/>
      <c r="I100" s="150"/>
      <c r="J100" s="33"/>
      <c r="K100" s="33"/>
      <c r="L100" s="34"/>
      <c r="M100" s="151"/>
      <c r="N100" s="152"/>
      <c r="O100" s="54"/>
      <c r="P100" s="54"/>
      <c r="Q100" s="54"/>
      <c r="R100" s="54"/>
      <c r="S100" s="54"/>
      <c r="T100" s="55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T100" s="18" t="s">
        <v>131</v>
      </c>
      <c r="AU100" s="18" t="s">
        <v>82</v>
      </c>
    </row>
    <row r="101" spans="1:65" s="13" customFormat="1" ht="10.199999999999999">
      <c r="B101" s="153"/>
      <c r="D101" s="154" t="s">
        <v>133</v>
      </c>
      <c r="E101" s="155" t="s">
        <v>3</v>
      </c>
      <c r="F101" s="156" t="s">
        <v>134</v>
      </c>
      <c r="H101" s="155" t="s">
        <v>3</v>
      </c>
      <c r="I101" s="157"/>
      <c r="L101" s="153"/>
      <c r="M101" s="158"/>
      <c r="N101" s="159"/>
      <c r="O101" s="159"/>
      <c r="P101" s="159"/>
      <c r="Q101" s="159"/>
      <c r="R101" s="159"/>
      <c r="S101" s="159"/>
      <c r="T101" s="160"/>
      <c r="AT101" s="155" t="s">
        <v>133</v>
      </c>
      <c r="AU101" s="155" t="s">
        <v>82</v>
      </c>
      <c r="AV101" s="13" t="s">
        <v>80</v>
      </c>
      <c r="AW101" s="13" t="s">
        <v>33</v>
      </c>
      <c r="AX101" s="13" t="s">
        <v>72</v>
      </c>
      <c r="AY101" s="155" t="s">
        <v>122</v>
      </c>
    </row>
    <row r="102" spans="1:65" s="14" customFormat="1" ht="10.199999999999999">
      <c r="B102" s="161"/>
      <c r="D102" s="154" t="s">
        <v>133</v>
      </c>
      <c r="E102" s="162" t="s">
        <v>3</v>
      </c>
      <c r="F102" s="163" t="s">
        <v>135</v>
      </c>
      <c r="H102" s="164">
        <v>1</v>
      </c>
      <c r="I102" s="165"/>
      <c r="L102" s="161"/>
      <c r="M102" s="166"/>
      <c r="N102" s="167"/>
      <c r="O102" s="167"/>
      <c r="P102" s="167"/>
      <c r="Q102" s="167"/>
      <c r="R102" s="167"/>
      <c r="S102" s="167"/>
      <c r="T102" s="168"/>
      <c r="AT102" s="162" t="s">
        <v>133</v>
      </c>
      <c r="AU102" s="162" t="s">
        <v>82</v>
      </c>
      <c r="AV102" s="14" t="s">
        <v>82</v>
      </c>
      <c r="AW102" s="14" t="s">
        <v>33</v>
      </c>
      <c r="AX102" s="14" t="s">
        <v>72</v>
      </c>
      <c r="AY102" s="162" t="s">
        <v>122</v>
      </c>
    </row>
    <row r="103" spans="1:65" s="2" customFormat="1" ht="16.5" customHeight="1">
      <c r="A103" s="33"/>
      <c r="B103" s="134"/>
      <c r="C103" s="135" t="s">
        <v>82</v>
      </c>
      <c r="D103" s="135" t="s">
        <v>124</v>
      </c>
      <c r="E103" s="136" t="s">
        <v>136</v>
      </c>
      <c r="F103" s="137" t="s">
        <v>137</v>
      </c>
      <c r="G103" s="138" t="s">
        <v>127</v>
      </c>
      <c r="H103" s="139">
        <v>4</v>
      </c>
      <c r="I103" s="140"/>
      <c r="J103" s="141">
        <f>ROUND(I103*H103,2)</f>
        <v>0</v>
      </c>
      <c r="K103" s="137" t="s">
        <v>128</v>
      </c>
      <c r="L103" s="34"/>
      <c r="M103" s="142" t="s">
        <v>3</v>
      </c>
      <c r="N103" s="143" t="s">
        <v>43</v>
      </c>
      <c r="O103" s="54"/>
      <c r="P103" s="144">
        <f>O103*H103</f>
        <v>0</v>
      </c>
      <c r="Q103" s="144">
        <v>0</v>
      </c>
      <c r="R103" s="144">
        <f>Q103*H103</f>
        <v>0</v>
      </c>
      <c r="S103" s="144">
        <v>0</v>
      </c>
      <c r="T103" s="145">
        <f>S103*H103</f>
        <v>0</v>
      </c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R103" s="146" t="s">
        <v>129</v>
      </c>
      <c r="AT103" s="146" t="s">
        <v>124</v>
      </c>
      <c r="AU103" s="146" t="s">
        <v>82</v>
      </c>
      <c r="AY103" s="18" t="s">
        <v>122</v>
      </c>
      <c r="BE103" s="147">
        <f>IF(N103="základní",J103,0)</f>
        <v>0</v>
      </c>
      <c r="BF103" s="147">
        <f>IF(N103="snížená",J103,0)</f>
        <v>0</v>
      </c>
      <c r="BG103" s="147">
        <f>IF(N103="zákl. přenesená",J103,0)</f>
        <v>0</v>
      </c>
      <c r="BH103" s="147">
        <f>IF(N103="sníž. přenesená",J103,0)</f>
        <v>0</v>
      </c>
      <c r="BI103" s="147">
        <f>IF(N103="nulová",J103,0)</f>
        <v>0</v>
      </c>
      <c r="BJ103" s="18" t="s">
        <v>80</v>
      </c>
      <c r="BK103" s="147">
        <f>ROUND(I103*H103,2)</f>
        <v>0</v>
      </c>
      <c r="BL103" s="18" t="s">
        <v>129</v>
      </c>
      <c r="BM103" s="146" t="s">
        <v>138</v>
      </c>
    </row>
    <row r="104" spans="1:65" s="2" customFormat="1" ht="10.199999999999999">
      <c r="A104" s="33"/>
      <c r="B104" s="34"/>
      <c r="C104" s="33"/>
      <c r="D104" s="148" t="s">
        <v>131</v>
      </c>
      <c r="E104" s="33"/>
      <c r="F104" s="149" t="s">
        <v>139</v>
      </c>
      <c r="G104" s="33"/>
      <c r="H104" s="33"/>
      <c r="I104" s="150"/>
      <c r="J104" s="33"/>
      <c r="K104" s="33"/>
      <c r="L104" s="34"/>
      <c r="M104" s="151"/>
      <c r="N104" s="152"/>
      <c r="O104" s="54"/>
      <c r="P104" s="54"/>
      <c r="Q104" s="54"/>
      <c r="R104" s="54"/>
      <c r="S104" s="54"/>
      <c r="T104" s="55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T104" s="18" t="s">
        <v>131</v>
      </c>
      <c r="AU104" s="18" t="s">
        <v>82</v>
      </c>
    </row>
    <row r="105" spans="1:65" s="13" customFormat="1" ht="10.199999999999999">
      <c r="B105" s="153"/>
      <c r="D105" s="154" t="s">
        <v>133</v>
      </c>
      <c r="E105" s="155" t="s">
        <v>3</v>
      </c>
      <c r="F105" s="156" t="s">
        <v>134</v>
      </c>
      <c r="H105" s="155" t="s">
        <v>3</v>
      </c>
      <c r="I105" s="157"/>
      <c r="L105" s="153"/>
      <c r="M105" s="158"/>
      <c r="N105" s="159"/>
      <c r="O105" s="159"/>
      <c r="P105" s="159"/>
      <c r="Q105" s="159"/>
      <c r="R105" s="159"/>
      <c r="S105" s="159"/>
      <c r="T105" s="160"/>
      <c r="AT105" s="155" t="s">
        <v>133</v>
      </c>
      <c r="AU105" s="155" t="s">
        <v>82</v>
      </c>
      <c r="AV105" s="13" t="s">
        <v>80</v>
      </c>
      <c r="AW105" s="13" t="s">
        <v>33</v>
      </c>
      <c r="AX105" s="13" t="s">
        <v>72</v>
      </c>
      <c r="AY105" s="155" t="s">
        <v>122</v>
      </c>
    </row>
    <row r="106" spans="1:65" s="14" customFormat="1" ht="10.199999999999999">
      <c r="B106" s="161"/>
      <c r="D106" s="154" t="s">
        <v>133</v>
      </c>
      <c r="E106" s="162" t="s">
        <v>3</v>
      </c>
      <c r="F106" s="163" t="s">
        <v>135</v>
      </c>
      <c r="H106" s="164">
        <v>1</v>
      </c>
      <c r="I106" s="165"/>
      <c r="L106" s="161"/>
      <c r="M106" s="166"/>
      <c r="N106" s="167"/>
      <c r="O106" s="167"/>
      <c r="P106" s="167"/>
      <c r="Q106" s="167"/>
      <c r="R106" s="167"/>
      <c r="S106" s="167"/>
      <c r="T106" s="168"/>
      <c r="AT106" s="162" t="s">
        <v>133</v>
      </c>
      <c r="AU106" s="162" t="s">
        <v>82</v>
      </c>
      <c r="AV106" s="14" t="s">
        <v>82</v>
      </c>
      <c r="AW106" s="14" t="s">
        <v>33</v>
      </c>
      <c r="AX106" s="14" t="s">
        <v>72</v>
      </c>
      <c r="AY106" s="162" t="s">
        <v>122</v>
      </c>
    </row>
    <row r="107" spans="1:65" s="14" customFormat="1" ht="10.199999999999999">
      <c r="B107" s="161"/>
      <c r="D107" s="154" t="s">
        <v>133</v>
      </c>
      <c r="E107" s="162" t="s">
        <v>3</v>
      </c>
      <c r="F107" s="163" t="s">
        <v>140</v>
      </c>
      <c r="H107" s="164">
        <v>2</v>
      </c>
      <c r="I107" s="165"/>
      <c r="L107" s="161"/>
      <c r="M107" s="166"/>
      <c r="N107" s="167"/>
      <c r="O107" s="167"/>
      <c r="P107" s="167"/>
      <c r="Q107" s="167"/>
      <c r="R107" s="167"/>
      <c r="S107" s="167"/>
      <c r="T107" s="168"/>
      <c r="AT107" s="162" t="s">
        <v>133</v>
      </c>
      <c r="AU107" s="162" t="s">
        <v>82</v>
      </c>
      <c r="AV107" s="14" t="s">
        <v>82</v>
      </c>
      <c r="AW107" s="14" t="s">
        <v>33</v>
      </c>
      <c r="AX107" s="14" t="s">
        <v>72</v>
      </c>
      <c r="AY107" s="162" t="s">
        <v>122</v>
      </c>
    </row>
    <row r="108" spans="1:65" s="14" customFormat="1" ht="10.199999999999999">
      <c r="B108" s="161"/>
      <c r="D108" s="154" t="s">
        <v>133</v>
      </c>
      <c r="E108" s="162" t="s">
        <v>3</v>
      </c>
      <c r="F108" s="163" t="s">
        <v>141</v>
      </c>
      <c r="H108" s="164">
        <v>1</v>
      </c>
      <c r="I108" s="165"/>
      <c r="L108" s="161"/>
      <c r="M108" s="166"/>
      <c r="N108" s="167"/>
      <c r="O108" s="167"/>
      <c r="P108" s="167"/>
      <c r="Q108" s="167"/>
      <c r="R108" s="167"/>
      <c r="S108" s="167"/>
      <c r="T108" s="168"/>
      <c r="AT108" s="162" t="s">
        <v>133</v>
      </c>
      <c r="AU108" s="162" t="s">
        <v>82</v>
      </c>
      <c r="AV108" s="14" t="s">
        <v>82</v>
      </c>
      <c r="AW108" s="14" t="s">
        <v>33</v>
      </c>
      <c r="AX108" s="14" t="s">
        <v>72</v>
      </c>
      <c r="AY108" s="162" t="s">
        <v>122</v>
      </c>
    </row>
    <row r="109" spans="1:65" s="2" customFormat="1" ht="16.5" customHeight="1">
      <c r="A109" s="33"/>
      <c r="B109" s="134"/>
      <c r="C109" s="135" t="s">
        <v>142</v>
      </c>
      <c r="D109" s="135" t="s">
        <v>124</v>
      </c>
      <c r="E109" s="136" t="s">
        <v>143</v>
      </c>
      <c r="F109" s="137" t="s">
        <v>144</v>
      </c>
      <c r="G109" s="138" t="s">
        <v>127</v>
      </c>
      <c r="H109" s="139">
        <v>4</v>
      </c>
      <c r="I109" s="140"/>
      <c r="J109" s="141">
        <f>ROUND(I109*H109,2)</f>
        <v>0</v>
      </c>
      <c r="K109" s="137" t="s">
        <v>128</v>
      </c>
      <c r="L109" s="34"/>
      <c r="M109" s="142" t="s">
        <v>3</v>
      </c>
      <c r="N109" s="143" t="s">
        <v>43</v>
      </c>
      <c r="O109" s="54"/>
      <c r="P109" s="144">
        <f>O109*H109</f>
        <v>0</v>
      </c>
      <c r="Q109" s="144">
        <v>0</v>
      </c>
      <c r="R109" s="144">
        <f>Q109*H109</f>
        <v>0</v>
      </c>
      <c r="S109" s="144">
        <v>0</v>
      </c>
      <c r="T109" s="145">
        <f>S109*H109</f>
        <v>0</v>
      </c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  <c r="AR109" s="146" t="s">
        <v>129</v>
      </c>
      <c r="AT109" s="146" t="s">
        <v>124</v>
      </c>
      <c r="AU109" s="146" t="s">
        <v>82</v>
      </c>
      <c r="AY109" s="18" t="s">
        <v>122</v>
      </c>
      <c r="BE109" s="147">
        <f>IF(N109="základní",J109,0)</f>
        <v>0</v>
      </c>
      <c r="BF109" s="147">
        <f>IF(N109="snížená",J109,0)</f>
        <v>0</v>
      </c>
      <c r="BG109" s="147">
        <f>IF(N109="zákl. přenesená",J109,0)</f>
        <v>0</v>
      </c>
      <c r="BH109" s="147">
        <f>IF(N109="sníž. přenesená",J109,0)</f>
        <v>0</v>
      </c>
      <c r="BI109" s="147">
        <f>IF(N109="nulová",J109,0)</f>
        <v>0</v>
      </c>
      <c r="BJ109" s="18" t="s">
        <v>80</v>
      </c>
      <c r="BK109" s="147">
        <f>ROUND(I109*H109,2)</f>
        <v>0</v>
      </c>
      <c r="BL109" s="18" t="s">
        <v>129</v>
      </c>
      <c r="BM109" s="146" t="s">
        <v>145</v>
      </c>
    </row>
    <row r="110" spans="1:65" s="2" customFormat="1" ht="10.199999999999999">
      <c r="A110" s="33"/>
      <c r="B110" s="34"/>
      <c r="C110" s="33"/>
      <c r="D110" s="148" t="s">
        <v>131</v>
      </c>
      <c r="E110" s="33"/>
      <c r="F110" s="149" t="s">
        <v>146</v>
      </c>
      <c r="G110" s="33"/>
      <c r="H110" s="33"/>
      <c r="I110" s="150"/>
      <c r="J110" s="33"/>
      <c r="K110" s="33"/>
      <c r="L110" s="34"/>
      <c r="M110" s="151"/>
      <c r="N110" s="152"/>
      <c r="O110" s="54"/>
      <c r="P110" s="54"/>
      <c r="Q110" s="54"/>
      <c r="R110" s="54"/>
      <c r="S110" s="54"/>
      <c r="T110" s="55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  <c r="AT110" s="18" t="s">
        <v>131</v>
      </c>
      <c r="AU110" s="18" t="s">
        <v>82</v>
      </c>
    </row>
    <row r="111" spans="1:65" s="13" customFormat="1" ht="10.199999999999999">
      <c r="B111" s="153"/>
      <c r="D111" s="154" t="s">
        <v>133</v>
      </c>
      <c r="E111" s="155" t="s">
        <v>3</v>
      </c>
      <c r="F111" s="156" t="s">
        <v>134</v>
      </c>
      <c r="H111" s="155" t="s">
        <v>3</v>
      </c>
      <c r="I111" s="157"/>
      <c r="L111" s="153"/>
      <c r="M111" s="158"/>
      <c r="N111" s="159"/>
      <c r="O111" s="159"/>
      <c r="P111" s="159"/>
      <c r="Q111" s="159"/>
      <c r="R111" s="159"/>
      <c r="S111" s="159"/>
      <c r="T111" s="160"/>
      <c r="AT111" s="155" t="s">
        <v>133</v>
      </c>
      <c r="AU111" s="155" t="s">
        <v>82</v>
      </c>
      <c r="AV111" s="13" t="s">
        <v>80</v>
      </c>
      <c r="AW111" s="13" t="s">
        <v>33</v>
      </c>
      <c r="AX111" s="13" t="s">
        <v>72</v>
      </c>
      <c r="AY111" s="155" t="s">
        <v>122</v>
      </c>
    </row>
    <row r="112" spans="1:65" s="14" customFormat="1" ht="10.199999999999999">
      <c r="B112" s="161"/>
      <c r="D112" s="154" t="s">
        <v>133</v>
      </c>
      <c r="E112" s="162" t="s">
        <v>3</v>
      </c>
      <c r="F112" s="163" t="s">
        <v>147</v>
      </c>
      <c r="H112" s="164">
        <v>3</v>
      </c>
      <c r="I112" s="165"/>
      <c r="L112" s="161"/>
      <c r="M112" s="166"/>
      <c r="N112" s="167"/>
      <c r="O112" s="167"/>
      <c r="P112" s="167"/>
      <c r="Q112" s="167"/>
      <c r="R112" s="167"/>
      <c r="S112" s="167"/>
      <c r="T112" s="168"/>
      <c r="AT112" s="162" t="s">
        <v>133</v>
      </c>
      <c r="AU112" s="162" t="s">
        <v>82</v>
      </c>
      <c r="AV112" s="14" t="s">
        <v>82</v>
      </c>
      <c r="AW112" s="14" t="s">
        <v>33</v>
      </c>
      <c r="AX112" s="14" t="s">
        <v>72</v>
      </c>
      <c r="AY112" s="162" t="s">
        <v>122</v>
      </c>
    </row>
    <row r="113" spans="1:65" s="14" customFormat="1" ht="10.199999999999999">
      <c r="B113" s="161"/>
      <c r="D113" s="154" t="s">
        <v>133</v>
      </c>
      <c r="E113" s="162" t="s">
        <v>3</v>
      </c>
      <c r="F113" s="163" t="s">
        <v>148</v>
      </c>
      <c r="H113" s="164">
        <v>1</v>
      </c>
      <c r="I113" s="165"/>
      <c r="L113" s="161"/>
      <c r="M113" s="166"/>
      <c r="N113" s="167"/>
      <c r="O113" s="167"/>
      <c r="P113" s="167"/>
      <c r="Q113" s="167"/>
      <c r="R113" s="167"/>
      <c r="S113" s="167"/>
      <c r="T113" s="168"/>
      <c r="AT113" s="162" t="s">
        <v>133</v>
      </c>
      <c r="AU113" s="162" t="s">
        <v>82</v>
      </c>
      <c r="AV113" s="14" t="s">
        <v>82</v>
      </c>
      <c r="AW113" s="14" t="s">
        <v>33</v>
      </c>
      <c r="AX113" s="14" t="s">
        <v>72</v>
      </c>
      <c r="AY113" s="162" t="s">
        <v>122</v>
      </c>
    </row>
    <row r="114" spans="1:65" s="2" customFormat="1" ht="16.5" customHeight="1">
      <c r="A114" s="33"/>
      <c r="B114" s="134"/>
      <c r="C114" s="135" t="s">
        <v>129</v>
      </c>
      <c r="D114" s="135" t="s">
        <v>124</v>
      </c>
      <c r="E114" s="136" t="s">
        <v>149</v>
      </c>
      <c r="F114" s="137" t="s">
        <v>150</v>
      </c>
      <c r="G114" s="138" t="s">
        <v>127</v>
      </c>
      <c r="H114" s="139">
        <v>3</v>
      </c>
      <c r="I114" s="140"/>
      <c r="J114" s="141">
        <f>ROUND(I114*H114,2)</f>
        <v>0</v>
      </c>
      <c r="K114" s="137" t="s">
        <v>128</v>
      </c>
      <c r="L114" s="34"/>
      <c r="M114" s="142" t="s">
        <v>3</v>
      </c>
      <c r="N114" s="143" t="s">
        <v>43</v>
      </c>
      <c r="O114" s="54"/>
      <c r="P114" s="144">
        <f>O114*H114</f>
        <v>0</v>
      </c>
      <c r="Q114" s="144">
        <v>0</v>
      </c>
      <c r="R114" s="144">
        <f>Q114*H114</f>
        <v>0</v>
      </c>
      <c r="S114" s="144">
        <v>0</v>
      </c>
      <c r="T114" s="145">
        <f>S114*H114</f>
        <v>0</v>
      </c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R114" s="146" t="s">
        <v>129</v>
      </c>
      <c r="AT114" s="146" t="s">
        <v>124</v>
      </c>
      <c r="AU114" s="146" t="s">
        <v>82</v>
      </c>
      <c r="AY114" s="18" t="s">
        <v>122</v>
      </c>
      <c r="BE114" s="147">
        <f>IF(N114="základní",J114,0)</f>
        <v>0</v>
      </c>
      <c r="BF114" s="147">
        <f>IF(N114="snížená",J114,0)</f>
        <v>0</v>
      </c>
      <c r="BG114" s="147">
        <f>IF(N114="zákl. přenesená",J114,0)</f>
        <v>0</v>
      </c>
      <c r="BH114" s="147">
        <f>IF(N114="sníž. přenesená",J114,0)</f>
        <v>0</v>
      </c>
      <c r="BI114" s="147">
        <f>IF(N114="nulová",J114,0)</f>
        <v>0</v>
      </c>
      <c r="BJ114" s="18" t="s">
        <v>80</v>
      </c>
      <c r="BK114" s="147">
        <f>ROUND(I114*H114,2)</f>
        <v>0</v>
      </c>
      <c r="BL114" s="18" t="s">
        <v>129</v>
      </c>
      <c r="BM114" s="146" t="s">
        <v>151</v>
      </c>
    </row>
    <row r="115" spans="1:65" s="2" customFormat="1" ht="10.199999999999999">
      <c r="A115" s="33"/>
      <c r="B115" s="34"/>
      <c r="C115" s="33"/>
      <c r="D115" s="148" t="s">
        <v>131</v>
      </c>
      <c r="E115" s="33"/>
      <c r="F115" s="149" t="s">
        <v>152</v>
      </c>
      <c r="G115" s="33"/>
      <c r="H115" s="33"/>
      <c r="I115" s="150"/>
      <c r="J115" s="33"/>
      <c r="K115" s="33"/>
      <c r="L115" s="34"/>
      <c r="M115" s="151"/>
      <c r="N115" s="152"/>
      <c r="O115" s="54"/>
      <c r="P115" s="54"/>
      <c r="Q115" s="54"/>
      <c r="R115" s="54"/>
      <c r="S115" s="54"/>
      <c r="T115" s="55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T115" s="18" t="s">
        <v>131</v>
      </c>
      <c r="AU115" s="18" t="s">
        <v>82</v>
      </c>
    </row>
    <row r="116" spans="1:65" s="13" customFormat="1" ht="10.199999999999999">
      <c r="B116" s="153"/>
      <c r="D116" s="154" t="s">
        <v>133</v>
      </c>
      <c r="E116" s="155" t="s">
        <v>3</v>
      </c>
      <c r="F116" s="156" t="s">
        <v>134</v>
      </c>
      <c r="H116" s="155" t="s">
        <v>3</v>
      </c>
      <c r="I116" s="157"/>
      <c r="L116" s="153"/>
      <c r="M116" s="158"/>
      <c r="N116" s="159"/>
      <c r="O116" s="159"/>
      <c r="P116" s="159"/>
      <c r="Q116" s="159"/>
      <c r="R116" s="159"/>
      <c r="S116" s="159"/>
      <c r="T116" s="160"/>
      <c r="AT116" s="155" t="s">
        <v>133</v>
      </c>
      <c r="AU116" s="155" t="s">
        <v>82</v>
      </c>
      <c r="AV116" s="13" t="s">
        <v>80</v>
      </c>
      <c r="AW116" s="13" t="s">
        <v>33</v>
      </c>
      <c r="AX116" s="13" t="s">
        <v>72</v>
      </c>
      <c r="AY116" s="155" t="s">
        <v>122</v>
      </c>
    </row>
    <row r="117" spans="1:65" s="14" customFormat="1" ht="10.199999999999999">
      <c r="B117" s="161"/>
      <c r="D117" s="154" t="s">
        <v>133</v>
      </c>
      <c r="E117" s="162" t="s">
        <v>3</v>
      </c>
      <c r="F117" s="163" t="s">
        <v>153</v>
      </c>
      <c r="H117" s="164">
        <v>1</v>
      </c>
      <c r="I117" s="165"/>
      <c r="L117" s="161"/>
      <c r="M117" s="166"/>
      <c r="N117" s="167"/>
      <c r="O117" s="167"/>
      <c r="P117" s="167"/>
      <c r="Q117" s="167"/>
      <c r="R117" s="167"/>
      <c r="S117" s="167"/>
      <c r="T117" s="168"/>
      <c r="AT117" s="162" t="s">
        <v>133</v>
      </c>
      <c r="AU117" s="162" t="s">
        <v>82</v>
      </c>
      <c r="AV117" s="14" t="s">
        <v>82</v>
      </c>
      <c r="AW117" s="14" t="s">
        <v>33</v>
      </c>
      <c r="AX117" s="14" t="s">
        <v>72</v>
      </c>
      <c r="AY117" s="162" t="s">
        <v>122</v>
      </c>
    </row>
    <row r="118" spans="1:65" s="14" customFormat="1" ht="10.199999999999999">
      <c r="B118" s="161"/>
      <c r="D118" s="154" t="s">
        <v>133</v>
      </c>
      <c r="E118" s="162" t="s">
        <v>3</v>
      </c>
      <c r="F118" s="163" t="s">
        <v>154</v>
      </c>
      <c r="H118" s="164">
        <v>1</v>
      </c>
      <c r="I118" s="165"/>
      <c r="L118" s="161"/>
      <c r="M118" s="166"/>
      <c r="N118" s="167"/>
      <c r="O118" s="167"/>
      <c r="P118" s="167"/>
      <c r="Q118" s="167"/>
      <c r="R118" s="167"/>
      <c r="S118" s="167"/>
      <c r="T118" s="168"/>
      <c r="AT118" s="162" t="s">
        <v>133</v>
      </c>
      <c r="AU118" s="162" t="s">
        <v>82</v>
      </c>
      <c r="AV118" s="14" t="s">
        <v>82</v>
      </c>
      <c r="AW118" s="14" t="s">
        <v>33</v>
      </c>
      <c r="AX118" s="14" t="s">
        <v>72</v>
      </c>
      <c r="AY118" s="162" t="s">
        <v>122</v>
      </c>
    </row>
    <row r="119" spans="1:65" s="14" customFormat="1" ht="10.199999999999999">
      <c r="B119" s="161"/>
      <c r="D119" s="154" t="s">
        <v>133</v>
      </c>
      <c r="E119" s="162" t="s">
        <v>3</v>
      </c>
      <c r="F119" s="163" t="s">
        <v>155</v>
      </c>
      <c r="H119" s="164">
        <v>1</v>
      </c>
      <c r="I119" s="165"/>
      <c r="L119" s="161"/>
      <c r="M119" s="166"/>
      <c r="N119" s="167"/>
      <c r="O119" s="167"/>
      <c r="P119" s="167"/>
      <c r="Q119" s="167"/>
      <c r="R119" s="167"/>
      <c r="S119" s="167"/>
      <c r="T119" s="168"/>
      <c r="AT119" s="162" t="s">
        <v>133</v>
      </c>
      <c r="AU119" s="162" t="s">
        <v>82</v>
      </c>
      <c r="AV119" s="14" t="s">
        <v>82</v>
      </c>
      <c r="AW119" s="14" t="s">
        <v>33</v>
      </c>
      <c r="AX119" s="14" t="s">
        <v>72</v>
      </c>
      <c r="AY119" s="162" t="s">
        <v>122</v>
      </c>
    </row>
    <row r="120" spans="1:65" s="2" customFormat="1" ht="37.799999999999997" customHeight="1">
      <c r="A120" s="33"/>
      <c r="B120" s="134"/>
      <c r="C120" s="135" t="s">
        <v>156</v>
      </c>
      <c r="D120" s="135" t="s">
        <v>124</v>
      </c>
      <c r="E120" s="136" t="s">
        <v>157</v>
      </c>
      <c r="F120" s="137" t="s">
        <v>158</v>
      </c>
      <c r="G120" s="138" t="s">
        <v>159</v>
      </c>
      <c r="H120" s="139">
        <v>410</v>
      </c>
      <c r="I120" s="140"/>
      <c r="J120" s="141">
        <f>ROUND(I120*H120,2)</f>
        <v>0</v>
      </c>
      <c r="K120" s="137" t="s">
        <v>128</v>
      </c>
      <c r="L120" s="34"/>
      <c r="M120" s="142" t="s">
        <v>3</v>
      </c>
      <c r="N120" s="143" t="s">
        <v>43</v>
      </c>
      <c r="O120" s="54"/>
      <c r="P120" s="144">
        <f>O120*H120</f>
        <v>0</v>
      </c>
      <c r="Q120" s="144">
        <v>0</v>
      </c>
      <c r="R120" s="144">
        <f>Q120*H120</f>
        <v>0</v>
      </c>
      <c r="S120" s="144">
        <v>0.44</v>
      </c>
      <c r="T120" s="145">
        <f>S120*H120</f>
        <v>180.4</v>
      </c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R120" s="146" t="s">
        <v>129</v>
      </c>
      <c r="AT120" s="146" t="s">
        <v>124</v>
      </c>
      <c r="AU120" s="146" t="s">
        <v>82</v>
      </c>
      <c r="AY120" s="18" t="s">
        <v>122</v>
      </c>
      <c r="BE120" s="147">
        <f>IF(N120="základní",J120,0)</f>
        <v>0</v>
      </c>
      <c r="BF120" s="147">
        <f>IF(N120="snížená",J120,0)</f>
        <v>0</v>
      </c>
      <c r="BG120" s="147">
        <f>IF(N120="zákl. přenesená",J120,0)</f>
        <v>0</v>
      </c>
      <c r="BH120" s="147">
        <f>IF(N120="sníž. přenesená",J120,0)</f>
        <v>0</v>
      </c>
      <c r="BI120" s="147">
        <f>IF(N120="nulová",J120,0)</f>
        <v>0</v>
      </c>
      <c r="BJ120" s="18" t="s">
        <v>80</v>
      </c>
      <c r="BK120" s="147">
        <f>ROUND(I120*H120,2)</f>
        <v>0</v>
      </c>
      <c r="BL120" s="18" t="s">
        <v>129</v>
      </c>
      <c r="BM120" s="146" t="s">
        <v>160</v>
      </c>
    </row>
    <row r="121" spans="1:65" s="2" customFormat="1" ht="10.199999999999999">
      <c r="A121" s="33"/>
      <c r="B121" s="34"/>
      <c r="C121" s="33"/>
      <c r="D121" s="148" t="s">
        <v>131</v>
      </c>
      <c r="E121" s="33"/>
      <c r="F121" s="149" t="s">
        <v>161</v>
      </c>
      <c r="G121" s="33"/>
      <c r="H121" s="33"/>
      <c r="I121" s="150"/>
      <c r="J121" s="33"/>
      <c r="K121" s="33"/>
      <c r="L121" s="34"/>
      <c r="M121" s="151"/>
      <c r="N121" s="152"/>
      <c r="O121" s="54"/>
      <c r="P121" s="54"/>
      <c r="Q121" s="54"/>
      <c r="R121" s="54"/>
      <c r="S121" s="54"/>
      <c r="T121" s="55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T121" s="18" t="s">
        <v>131</v>
      </c>
      <c r="AU121" s="18" t="s">
        <v>82</v>
      </c>
    </row>
    <row r="122" spans="1:65" s="14" customFormat="1" ht="10.199999999999999">
      <c r="B122" s="161"/>
      <c r="D122" s="154" t="s">
        <v>133</v>
      </c>
      <c r="E122" s="162" t="s">
        <v>3</v>
      </c>
      <c r="F122" s="163" t="s">
        <v>162</v>
      </c>
      <c r="H122" s="164">
        <v>210</v>
      </c>
      <c r="I122" s="165"/>
      <c r="L122" s="161"/>
      <c r="M122" s="166"/>
      <c r="N122" s="167"/>
      <c r="O122" s="167"/>
      <c r="P122" s="167"/>
      <c r="Q122" s="167"/>
      <c r="R122" s="167"/>
      <c r="S122" s="167"/>
      <c r="T122" s="168"/>
      <c r="AT122" s="162" t="s">
        <v>133</v>
      </c>
      <c r="AU122" s="162" t="s">
        <v>82</v>
      </c>
      <c r="AV122" s="14" t="s">
        <v>82</v>
      </c>
      <c r="AW122" s="14" t="s">
        <v>33</v>
      </c>
      <c r="AX122" s="14" t="s">
        <v>72</v>
      </c>
      <c r="AY122" s="162" t="s">
        <v>122</v>
      </c>
    </row>
    <row r="123" spans="1:65" s="14" customFormat="1" ht="10.199999999999999">
      <c r="B123" s="161"/>
      <c r="D123" s="154" t="s">
        <v>133</v>
      </c>
      <c r="E123" s="162" t="s">
        <v>3</v>
      </c>
      <c r="F123" s="163" t="s">
        <v>163</v>
      </c>
      <c r="H123" s="164">
        <v>200</v>
      </c>
      <c r="I123" s="165"/>
      <c r="L123" s="161"/>
      <c r="M123" s="166"/>
      <c r="N123" s="167"/>
      <c r="O123" s="167"/>
      <c r="P123" s="167"/>
      <c r="Q123" s="167"/>
      <c r="R123" s="167"/>
      <c r="S123" s="167"/>
      <c r="T123" s="168"/>
      <c r="AT123" s="162" t="s">
        <v>133</v>
      </c>
      <c r="AU123" s="162" t="s">
        <v>82</v>
      </c>
      <c r="AV123" s="14" t="s">
        <v>82</v>
      </c>
      <c r="AW123" s="14" t="s">
        <v>33</v>
      </c>
      <c r="AX123" s="14" t="s">
        <v>72</v>
      </c>
      <c r="AY123" s="162" t="s">
        <v>122</v>
      </c>
    </row>
    <row r="124" spans="1:65" s="2" customFormat="1" ht="33" customHeight="1">
      <c r="A124" s="33"/>
      <c r="B124" s="134"/>
      <c r="C124" s="135" t="s">
        <v>164</v>
      </c>
      <c r="D124" s="135" t="s">
        <v>124</v>
      </c>
      <c r="E124" s="136" t="s">
        <v>165</v>
      </c>
      <c r="F124" s="137" t="s">
        <v>166</v>
      </c>
      <c r="G124" s="138" t="s">
        <v>159</v>
      </c>
      <c r="H124" s="139">
        <v>410</v>
      </c>
      <c r="I124" s="140"/>
      <c r="J124" s="141">
        <f>ROUND(I124*H124,2)</f>
        <v>0</v>
      </c>
      <c r="K124" s="137" t="s">
        <v>128</v>
      </c>
      <c r="L124" s="34"/>
      <c r="M124" s="142" t="s">
        <v>3</v>
      </c>
      <c r="N124" s="143" t="s">
        <v>43</v>
      </c>
      <c r="O124" s="54"/>
      <c r="P124" s="144">
        <f>O124*H124</f>
        <v>0</v>
      </c>
      <c r="Q124" s="144">
        <v>0</v>
      </c>
      <c r="R124" s="144">
        <f>Q124*H124</f>
        <v>0</v>
      </c>
      <c r="S124" s="144">
        <v>9.8000000000000004E-2</v>
      </c>
      <c r="T124" s="145">
        <f>S124*H124</f>
        <v>40.18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R124" s="146" t="s">
        <v>129</v>
      </c>
      <c r="AT124" s="146" t="s">
        <v>124</v>
      </c>
      <c r="AU124" s="146" t="s">
        <v>82</v>
      </c>
      <c r="AY124" s="18" t="s">
        <v>122</v>
      </c>
      <c r="BE124" s="147">
        <f>IF(N124="základní",J124,0)</f>
        <v>0</v>
      </c>
      <c r="BF124" s="147">
        <f>IF(N124="snížená",J124,0)</f>
        <v>0</v>
      </c>
      <c r="BG124" s="147">
        <f>IF(N124="zákl. přenesená",J124,0)</f>
        <v>0</v>
      </c>
      <c r="BH124" s="147">
        <f>IF(N124="sníž. přenesená",J124,0)</f>
        <v>0</v>
      </c>
      <c r="BI124" s="147">
        <f>IF(N124="nulová",J124,0)</f>
        <v>0</v>
      </c>
      <c r="BJ124" s="18" t="s">
        <v>80</v>
      </c>
      <c r="BK124" s="147">
        <f>ROUND(I124*H124,2)</f>
        <v>0</v>
      </c>
      <c r="BL124" s="18" t="s">
        <v>129</v>
      </c>
      <c r="BM124" s="146" t="s">
        <v>167</v>
      </c>
    </row>
    <row r="125" spans="1:65" s="2" customFormat="1" ht="10.199999999999999">
      <c r="A125" s="33"/>
      <c r="B125" s="34"/>
      <c r="C125" s="33"/>
      <c r="D125" s="148" t="s">
        <v>131</v>
      </c>
      <c r="E125" s="33"/>
      <c r="F125" s="149" t="s">
        <v>168</v>
      </c>
      <c r="G125" s="33"/>
      <c r="H125" s="33"/>
      <c r="I125" s="150"/>
      <c r="J125" s="33"/>
      <c r="K125" s="33"/>
      <c r="L125" s="34"/>
      <c r="M125" s="151"/>
      <c r="N125" s="152"/>
      <c r="O125" s="54"/>
      <c r="P125" s="54"/>
      <c r="Q125" s="54"/>
      <c r="R125" s="54"/>
      <c r="S125" s="54"/>
      <c r="T125" s="55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T125" s="18" t="s">
        <v>131</v>
      </c>
      <c r="AU125" s="18" t="s">
        <v>82</v>
      </c>
    </row>
    <row r="126" spans="1:65" s="14" customFormat="1" ht="10.199999999999999">
      <c r="B126" s="161"/>
      <c r="D126" s="154" t="s">
        <v>133</v>
      </c>
      <c r="E126" s="162" t="s">
        <v>3</v>
      </c>
      <c r="F126" s="163" t="s">
        <v>162</v>
      </c>
      <c r="H126" s="164">
        <v>210</v>
      </c>
      <c r="I126" s="165"/>
      <c r="L126" s="161"/>
      <c r="M126" s="166"/>
      <c r="N126" s="167"/>
      <c r="O126" s="167"/>
      <c r="P126" s="167"/>
      <c r="Q126" s="167"/>
      <c r="R126" s="167"/>
      <c r="S126" s="167"/>
      <c r="T126" s="168"/>
      <c r="AT126" s="162" t="s">
        <v>133</v>
      </c>
      <c r="AU126" s="162" t="s">
        <v>82</v>
      </c>
      <c r="AV126" s="14" t="s">
        <v>82</v>
      </c>
      <c r="AW126" s="14" t="s">
        <v>33</v>
      </c>
      <c r="AX126" s="14" t="s">
        <v>72</v>
      </c>
      <c r="AY126" s="162" t="s">
        <v>122</v>
      </c>
    </row>
    <row r="127" spans="1:65" s="14" customFormat="1" ht="10.199999999999999">
      <c r="B127" s="161"/>
      <c r="D127" s="154" t="s">
        <v>133</v>
      </c>
      <c r="E127" s="162" t="s">
        <v>3</v>
      </c>
      <c r="F127" s="163" t="s">
        <v>163</v>
      </c>
      <c r="H127" s="164">
        <v>200</v>
      </c>
      <c r="I127" s="165"/>
      <c r="L127" s="161"/>
      <c r="M127" s="166"/>
      <c r="N127" s="167"/>
      <c r="O127" s="167"/>
      <c r="P127" s="167"/>
      <c r="Q127" s="167"/>
      <c r="R127" s="167"/>
      <c r="S127" s="167"/>
      <c r="T127" s="168"/>
      <c r="AT127" s="162" t="s">
        <v>133</v>
      </c>
      <c r="AU127" s="162" t="s">
        <v>82</v>
      </c>
      <c r="AV127" s="14" t="s">
        <v>82</v>
      </c>
      <c r="AW127" s="14" t="s">
        <v>33</v>
      </c>
      <c r="AX127" s="14" t="s">
        <v>72</v>
      </c>
      <c r="AY127" s="162" t="s">
        <v>122</v>
      </c>
    </row>
    <row r="128" spans="1:65" s="2" customFormat="1" ht="16.5" customHeight="1">
      <c r="A128" s="33"/>
      <c r="B128" s="134"/>
      <c r="C128" s="135" t="s">
        <v>169</v>
      </c>
      <c r="D128" s="135" t="s">
        <v>124</v>
      </c>
      <c r="E128" s="136" t="s">
        <v>170</v>
      </c>
      <c r="F128" s="137" t="s">
        <v>171</v>
      </c>
      <c r="G128" s="138" t="s">
        <v>159</v>
      </c>
      <c r="H128" s="139">
        <v>1226</v>
      </c>
      <c r="I128" s="140"/>
      <c r="J128" s="141">
        <f>ROUND(I128*H128,2)</f>
        <v>0</v>
      </c>
      <c r="K128" s="137" t="s">
        <v>128</v>
      </c>
      <c r="L128" s="34"/>
      <c r="M128" s="142" t="s">
        <v>3</v>
      </c>
      <c r="N128" s="143" t="s">
        <v>43</v>
      </c>
      <c r="O128" s="54"/>
      <c r="P128" s="144">
        <f>O128*H128</f>
        <v>0</v>
      </c>
      <c r="Q128" s="144">
        <v>0</v>
      </c>
      <c r="R128" s="144">
        <f>Q128*H128</f>
        <v>0</v>
      </c>
      <c r="S128" s="144">
        <v>0</v>
      </c>
      <c r="T128" s="145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146" t="s">
        <v>129</v>
      </c>
      <c r="AT128" s="146" t="s">
        <v>124</v>
      </c>
      <c r="AU128" s="146" t="s">
        <v>82</v>
      </c>
      <c r="AY128" s="18" t="s">
        <v>122</v>
      </c>
      <c r="BE128" s="147">
        <f>IF(N128="základní",J128,0)</f>
        <v>0</v>
      </c>
      <c r="BF128" s="147">
        <f>IF(N128="snížená",J128,0)</f>
        <v>0</v>
      </c>
      <c r="BG128" s="147">
        <f>IF(N128="zákl. přenesená",J128,0)</f>
        <v>0</v>
      </c>
      <c r="BH128" s="147">
        <f>IF(N128="sníž. přenesená",J128,0)</f>
        <v>0</v>
      </c>
      <c r="BI128" s="147">
        <f>IF(N128="nulová",J128,0)</f>
        <v>0</v>
      </c>
      <c r="BJ128" s="18" t="s">
        <v>80</v>
      </c>
      <c r="BK128" s="147">
        <f>ROUND(I128*H128,2)</f>
        <v>0</v>
      </c>
      <c r="BL128" s="18" t="s">
        <v>129</v>
      </c>
      <c r="BM128" s="146" t="s">
        <v>172</v>
      </c>
    </row>
    <row r="129" spans="1:65" s="2" customFormat="1" ht="10.199999999999999">
      <c r="A129" s="33"/>
      <c r="B129" s="34"/>
      <c r="C129" s="33"/>
      <c r="D129" s="148" t="s">
        <v>131</v>
      </c>
      <c r="E129" s="33"/>
      <c r="F129" s="149" t="s">
        <v>173</v>
      </c>
      <c r="G129" s="33"/>
      <c r="H129" s="33"/>
      <c r="I129" s="150"/>
      <c r="J129" s="33"/>
      <c r="K129" s="33"/>
      <c r="L129" s="34"/>
      <c r="M129" s="151"/>
      <c r="N129" s="152"/>
      <c r="O129" s="54"/>
      <c r="P129" s="54"/>
      <c r="Q129" s="54"/>
      <c r="R129" s="54"/>
      <c r="S129" s="54"/>
      <c r="T129" s="55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T129" s="18" t="s">
        <v>131</v>
      </c>
      <c r="AU129" s="18" t="s">
        <v>82</v>
      </c>
    </row>
    <row r="130" spans="1:65" s="13" customFormat="1" ht="10.199999999999999">
      <c r="B130" s="153"/>
      <c r="D130" s="154" t="s">
        <v>133</v>
      </c>
      <c r="E130" s="155" t="s">
        <v>3</v>
      </c>
      <c r="F130" s="156" t="s">
        <v>174</v>
      </c>
      <c r="H130" s="155" t="s">
        <v>3</v>
      </c>
      <c r="I130" s="157"/>
      <c r="L130" s="153"/>
      <c r="M130" s="158"/>
      <c r="N130" s="159"/>
      <c r="O130" s="159"/>
      <c r="P130" s="159"/>
      <c r="Q130" s="159"/>
      <c r="R130" s="159"/>
      <c r="S130" s="159"/>
      <c r="T130" s="160"/>
      <c r="AT130" s="155" t="s">
        <v>133</v>
      </c>
      <c r="AU130" s="155" t="s">
        <v>82</v>
      </c>
      <c r="AV130" s="13" t="s">
        <v>80</v>
      </c>
      <c r="AW130" s="13" t="s">
        <v>33</v>
      </c>
      <c r="AX130" s="13" t="s">
        <v>72</v>
      </c>
      <c r="AY130" s="155" t="s">
        <v>122</v>
      </c>
    </row>
    <row r="131" spans="1:65" s="14" customFormat="1" ht="10.199999999999999">
      <c r="B131" s="161"/>
      <c r="D131" s="154" t="s">
        <v>133</v>
      </c>
      <c r="E131" s="162" t="s">
        <v>3</v>
      </c>
      <c r="F131" s="163" t="s">
        <v>175</v>
      </c>
      <c r="H131" s="164">
        <v>896.5</v>
      </c>
      <c r="I131" s="165"/>
      <c r="L131" s="161"/>
      <c r="M131" s="166"/>
      <c r="N131" s="167"/>
      <c r="O131" s="167"/>
      <c r="P131" s="167"/>
      <c r="Q131" s="167"/>
      <c r="R131" s="167"/>
      <c r="S131" s="167"/>
      <c r="T131" s="168"/>
      <c r="AT131" s="162" t="s">
        <v>133</v>
      </c>
      <c r="AU131" s="162" t="s">
        <v>82</v>
      </c>
      <c r="AV131" s="14" t="s">
        <v>82</v>
      </c>
      <c r="AW131" s="14" t="s">
        <v>33</v>
      </c>
      <c r="AX131" s="14" t="s">
        <v>72</v>
      </c>
      <c r="AY131" s="162" t="s">
        <v>122</v>
      </c>
    </row>
    <row r="132" spans="1:65" s="14" customFormat="1" ht="10.199999999999999">
      <c r="B132" s="161"/>
      <c r="D132" s="154" t="s">
        <v>133</v>
      </c>
      <c r="E132" s="162" t="s">
        <v>3</v>
      </c>
      <c r="F132" s="163" t="s">
        <v>176</v>
      </c>
      <c r="H132" s="164">
        <v>426</v>
      </c>
      <c r="I132" s="165"/>
      <c r="L132" s="161"/>
      <c r="M132" s="166"/>
      <c r="N132" s="167"/>
      <c r="O132" s="167"/>
      <c r="P132" s="167"/>
      <c r="Q132" s="167"/>
      <c r="R132" s="167"/>
      <c r="S132" s="167"/>
      <c r="T132" s="168"/>
      <c r="AT132" s="162" t="s">
        <v>133</v>
      </c>
      <c r="AU132" s="162" t="s">
        <v>82</v>
      </c>
      <c r="AV132" s="14" t="s">
        <v>82</v>
      </c>
      <c r="AW132" s="14" t="s">
        <v>33</v>
      </c>
      <c r="AX132" s="14" t="s">
        <v>72</v>
      </c>
      <c r="AY132" s="162" t="s">
        <v>122</v>
      </c>
    </row>
    <row r="133" spans="1:65" s="13" customFormat="1" ht="10.199999999999999">
      <c r="B133" s="153"/>
      <c r="D133" s="154" t="s">
        <v>133</v>
      </c>
      <c r="E133" s="155" t="s">
        <v>3</v>
      </c>
      <c r="F133" s="156" t="s">
        <v>177</v>
      </c>
      <c r="H133" s="155" t="s">
        <v>3</v>
      </c>
      <c r="I133" s="157"/>
      <c r="L133" s="153"/>
      <c r="M133" s="158"/>
      <c r="N133" s="159"/>
      <c r="O133" s="159"/>
      <c r="P133" s="159"/>
      <c r="Q133" s="159"/>
      <c r="R133" s="159"/>
      <c r="S133" s="159"/>
      <c r="T133" s="160"/>
      <c r="AT133" s="155" t="s">
        <v>133</v>
      </c>
      <c r="AU133" s="155" t="s">
        <v>82</v>
      </c>
      <c r="AV133" s="13" t="s">
        <v>80</v>
      </c>
      <c r="AW133" s="13" t="s">
        <v>33</v>
      </c>
      <c r="AX133" s="13" t="s">
        <v>72</v>
      </c>
      <c r="AY133" s="155" t="s">
        <v>122</v>
      </c>
    </row>
    <row r="134" spans="1:65" s="14" customFormat="1" ht="10.199999999999999">
      <c r="B134" s="161"/>
      <c r="D134" s="154" t="s">
        <v>133</v>
      </c>
      <c r="E134" s="162" t="s">
        <v>3</v>
      </c>
      <c r="F134" s="163" t="s">
        <v>178</v>
      </c>
      <c r="H134" s="164">
        <v>-212</v>
      </c>
      <c r="I134" s="165"/>
      <c r="L134" s="161"/>
      <c r="M134" s="166"/>
      <c r="N134" s="167"/>
      <c r="O134" s="167"/>
      <c r="P134" s="167"/>
      <c r="Q134" s="167"/>
      <c r="R134" s="167"/>
      <c r="S134" s="167"/>
      <c r="T134" s="168"/>
      <c r="AT134" s="162" t="s">
        <v>133</v>
      </c>
      <c r="AU134" s="162" t="s">
        <v>82</v>
      </c>
      <c r="AV134" s="14" t="s">
        <v>82</v>
      </c>
      <c r="AW134" s="14" t="s">
        <v>33</v>
      </c>
      <c r="AX134" s="14" t="s">
        <v>72</v>
      </c>
      <c r="AY134" s="162" t="s">
        <v>122</v>
      </c>
    </row>
    <row r="135" spans="1:65" s="13" customFormat="1" ht="10.199999999999999">
      <c r="B135" s="153"/>
      <c r="D135" s="154" t="s">
        <v>133</v>
      </c>
      <c r="E135" s="155" t="s">
        <v>3</v>
      </c>
      <c r="F135" s="156" t="s">
        <v>179</v>
      </c>
      <c r="H135" s="155" t="s">
        <v>3</v>
      </c>
      <c r="I135" s="157"/>
      <c r="L135" s="153"/>
      <c r="M135" s="158"/>
      <c r="N135" s="159"/>
      <c r="O135" s="159"/>
      <c r="P135" s="159"/>
      <c r="Q135" s="159"/>
      <c r="R135" s="159"/>
      <c r="S135" s="159"/>
      <c r="T135" s="160"/>
      <c r="AT135" s="155" t="s">
        <v>133</v>
      </c>
      <c r="AU135" s="155" t="s">
        <v>82</v>
      </c>
      <c r="AV135" s="13" t="s">
        <v>80</v>
      </c>
      <c r="AW135" s="13" t="s">
        <v>33</v>
      </c>
      <c r="AX135" s="13" t="s">
        <v>72</v>
      </c>
      <c r="AY135" s="155" t="s">
        <v>122</v>
      </c>
    </row>
    <row r="136" spans="1:65" s="14" customFormat="1" ht="10.199999999999999">
      <c r="B136" s="161"/>
      <c r="D136" s="154" t="s">
        <v>133</v>
      </c>
      <c r="E136" s="162" t="s">
        <v>3</v>
      </c>
      <c r="F136" s="163" t="s">
        <v>180</v>
      </c>
      <c r="H136" s="164">
        <v>86</v>
      </c>
      <c r="I136" s="165"/>
      <c r="L136" s="161"/>
      <c r="M136" s="166"/>
      <c r="N136" s="167"/>
      <c r="O136" s="167"/>
      <c r="P136" s="167"/>
      <c r="Q136" s="167"/>
      <c r="R136" s="167"/>
      <c r="S136" s="167"/>
      <c r="T136" s="168"/>
      <c r="AT136" s="162" t="s">
        <v>133</v>
      </c>
      <c r="AU136" s="162" t="s">
        <v>82</v>
      </c>
      <c r="AV136" s="14" t="s">
        <v>82</v>
      </c>
      <c r="AW136" s="14" t="s">
        <v>33</v>
      </c>
      <c r="AX136" s="14" t="s">
        <v>72</v>
      </c>
      <c r="AY136" s="162" t="s">
        <v>122</v>
      </c>
    </row>
    <row r="137" spans="1:65" s="14" customFormat="1" ht="10.199999999999999">
      <c r="B137" s="161"/>
      <c r="D137" s="154" t="s">
        <v>133</v>
      </c>
      <c r="E137" s="162" t="s">
        <v>3</v>
      </c>
      <c r="F137" s="163" t="s">
        <v>181</v>
      </c>
      <c r="H137" s="164">
        <v>87</v>
      </c>
      <c r="I137" s="165"/>
      <c r="L137" s="161"/>
      <c r="M137" s="166"/>
      <c r="N137" s="167"/>
      <c r="O137" s="167"/>
      <c r="P137" s="167"/>
      <c r="Q137" s="167"/>
      <c r="R137" s="167"/>
      <c r="S137" s="167"/>
      <c r="T137" s="168"/>
      <c r="AT137" s="162" t="s">
        <v>133</v>
      </c>
      <c r="AU137" s="162" t="s">
        <v>82</v>
      </c>
      <c r="AV137" s="14" t="s">
        <v>82</v>
      </c>
      <c r="AW137" s="14" t="s">
        <v>33</v>
      </c>
      <c r="AX137" s="14" t="s">
        <v>72</v>
      </c>
      <c r="AY137" s="162" t="s">
        <v>122</v>
      </c>
    </row>
    <row r="138" spans="1:65" s="14" customFormat="1" ht="10.199999999999999">
      <c r="B138" s="161"/>
      <c r="D138" s="154" t="s">
        <v>133</v>
      </c>
      <c r="E138" s="162" t="s">
        <v>3</v>
      </c>
      <c r="F138" s="163" t="s">
        <v>182</v>
      </c>
      <c r="H138" s="164">
        <v>-57.5</v>
      </c>
      <c r="I138" s="165"/>
      <c r="L138" s="161"/>
      <c r="M138" s="166"/>
      <c r="N138" s="167"/>
      <c r="O138" s="167"/>
      <c r="P138" s="167"/>
      <c r="Q138" s="167"/>
      <c r="R138" s="167"/>
      <c r="S138" s="167"/>
      <c r="T138" s="168"/>
      <c r="AT138" s="162" t="s">
        <v>133</v>
      </c>
      <c r="AU138" s="162" t="s">
        <v>82</v>
      </c>
      <c r="AV138" s="14" t="s">
        <v>82</v>
      </c>
      <c r="AW138" s="14" t="s">
        <v>33</v>
      </c>
      <c r="AX138" s="14" t="s">
        <v>72</v>
      </c>
      <c r="AY138" s="162" t="s">
        <v>122</v>
      </c>
    </row>
    <row r="139" spans="1:65" s="2" customFormat="1" ht="21.75" customHeight="1">
      <c r="A139" s="33"/>
      <c r="B139" s="134"/>
      <c r="C139" s="135" t="s">
        <v>183</v>
      </c>
      <c r="D139" s="135" t="s">
        <v>124</v>
      </c>
      <c r="E139" s="136" t="s">
        <v>184</v>
      </c>
      <c r="F139" s="137" t="s">
        <v>185</v>
      </c>
      <c r="G139" s="138" t="s">
        <v>186</v>
      </c>
      <c r="H139" s="139">
        <v>454.30500000000001</v>
      </c>
      <c r="I139" s="140"/>
      <c r="J139" s="141">
        <f>ROUND(I139*H139,2)</f>
        <v>0</v>
      </c>
      <c r="K139" s="137" t="s">
        <v>128</v>
      </c>
      <c r="L139" s="34"/>
      <c r="M139" s="142" t="s">
        <v>3</v>
      </c>
      <c r="N139" s="143" t="s">
        <v>43</v>
      </c>
      <c r="O139" s="54"/>
      <c r="P139" s="144">
        <f>O139*H139</f>
        <v>0</v>
      </c>
      <c r="Q139" s="144">
        <v>0</v>
      </c>
      <c r="R139" s="144">
        <f>Q139*H139</f>
        <v>0</v>
      </c>
      <c r="S139" s="144">
        <v>0</v>
      </c>
      <c r="T139" s="145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146" t="s">
        <v>129</v>
      </c>
      <c r="AT139" s="146" t="s">
        <v>124</v>
      </c>
      <c r="AU139" s="146" t="s">
        <v>82</v>
      </c>
      <c r="AY139" s="18" t="s">
        <v>122</v>
      </c>
      <c r="BE139" s="147">
        <f>IF(N139="základní",J139,0)</f>
        <v>0</v>
      </c>
      <c r="BF139" s="147">
        <f>IF(N139="snížená",J139,0)</f>
        <v>0</v>
      </c>
      <c r="BG139" s="147">
        <f>IF(N139="zákl. přenesená",J139,0)</f>
        <v>0</v>
      </c>
      <c r="BH139" s="147">
        <f>IF(N139="sníž. přenesená",J139,0)</f>
        <v>0</v>
      </c>
      <c r="BI139" s="147">
        <f>IF(N139="nulová",J139,0)</f>
        <v>0</v>
      </c>
      <c r="BJ139" s="18" t="s">
        <v>80</v>
      </c>
      <c r="BK139" s="147">
        <f>ROUND(I139*H139,2)</f>
        <v>0</v>
      </c>
      <c r="BL139" s="18" t="s">
        <v>129</v>
      </c>
      <c r="BM139" s="146" t="s">
        <v>187</v>
      </c>
    </row>
    <row r="140" spans="1:65" s="2" customFormat="1" ht="10.199999999999999">
      <c r="A140" s="33"/>
      <c r="B140" s="34"/>
      <c r="C140" s="33"/>
      <c r="D140" s="148" t="s">
        <v>131</v>
      </c>
      <c r="E140" s="33"/>
      <c r="F140" s="149" t="s">
        <v>188</v>
      </c>
      <c r="G140" s="33"/>
      <c r="H140" s="33"/>
      <c r="I140" s="150"/>
      <c r="J140" s="33"/>
      <c r="K140" s="33"/>
      <c r="L140" s="34"/>
      <c r="M140" s="151"/>
      <c r="N140" s="152"/>
      <c r="O140" s="54"/>
      <c r="P140" s="54"/>
      <c r="Q140" s="54"/>
      <c r="R140" s="54"/>
      <c r="S140" s="54"/>
      <c r="T140" s="55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T140" s="18" t="s">
        <v>131</v>
      </c>
      <c r="AU140" s="18" t="s">
        <v>82</v>
      </c>
    </row>
    <row r="141" spans="1:65" s="13" customFormat="1" ht="10.199999999999999">
      <c r="B141" s="153"/>
      <c r="D141" s="154" t="s">
        <v>133</v>
      </c>
      <c r="E141" s="155" t="s">
        <v>3</v>
      </c>
      <c r="F141" s="156" t="s">
        <v>189</v>
      </c>
      <c r="H141" s="155" t="s">
        <v>3</v>
      </c>
      <c r="I141" s="157"/>
      <c r="L141" s="153"/>
      <c r="M141" s="158"/>
      <c r="N141" s="159"/>
      <c r="O141" s="159"/>
      <c r="P141" s="159"/>
      <c r="Q141" s="159"/>
      <c r="R141" s="159"/>
      <c r="S141" s="159"/>
      <c r="T141" s="160"/>
      <c r="AT141" s="155" t="s">
        <v>133</v>
      </c>
      <c r="AU141" s="155" t="s">
        <v>82</v>
      </c>
      <c r="AV141" s="13" t="s">
        <v>80</v>
      </c>
      <c r="AW141" s="13" t="s">
        <v>33</v>
      </c>
      <c r="AX141" s="13" t="s">
        <v>72</v>
      </c>
      <c r="AY141" s="155" t="s">
        <v>122</v>
      </c>
    </row>
    <row r="142" spans="1:65" s="14" customFormat="1" ht="10.199999999999999">
      <c r="B142" s="161"/>
      <c r="D142" s="154" t="s">
        <v>133</v>
      </c>
      <c r="E142" s="162" t="s">
        <v>3</v>
      </c>
      <c r="F142" s="163" t="s">
        <v>190</v>
      </c>
      <c r="H142" s="164">
        <v>31.32</v>
      </c>
      <c r="I142" s="165"/>
      <c r="L142" s="161"/>
      <c r="M142" s="166"/>
      <c r="N142" s="167"/>
      <c r="O142" s="167"/>
      <c r="P142" s="167"/>
      <c r="Q142" s="167"/>
      <c r="R142" s="167"/>
      <c r="S142" s="167"/>
      <c r="T142" s="168"/>
      <c r="AT142" s="162" t="s">
        <v>133</v>
      </c>
      <c r="AU142" s="162" t="s">
        <v>82</v>
      </c>
      <c r="AV142" s="14" t="s">
        <v>82</v>
      </c>
      <c r="AW142" s="14" t="s">
        <v>33</v>
      </c>
      <c r="AX142" s="14" t="s">
        <v>72</v>
      </c>
      <c r="AY142" s="162" t="s">
        <v>122</v>
      </c>
    </row>
    <row r="143" spans="1:65" s="14" customFormat="1" ht="10.199999999999999">
      <c r="B143" s="161"/>
      <c r="D143" s="154" t="s">
        <v>133</v>
      </c>
      <c r="E143" s="162" t="s">
        <v>3</v>
      </c>
      <c r="F143" s="163" t="s">
        <v>191</v>
      </c>
      <c r="H143" s="164">
        <v>-2.94</v>
      </c>
      <c r="I143" s="165"/>
      <c r="L143" s="161"/>
      <c r="M143" s="166"/>
      <c r="N143" s="167"/>
      <c r="O143" s="167"/>
      <c r="P143" s="167"/>
      <c r="Q143" s="167"/>
      <c r="R143" s="167"/>
      <c r="S143" s="167"/>
      <c r="T143" s="168"/>
      <c r="AT143" s="162" t="s">
        <v>133</v>
      </c>
      <c r="AU143" s="162" t="s">
        <v>82</v>
      </c>
      <c r="AV143" s="14" t="s">
        <v>82</v>
      </c>
      <c r="AW143" s="14" t="s">
        <v>33</v>
      </c>
      <c r="AX143" s="14" t="s">
        <v>72</v>
      </c>
      <c r="AY143" s="162" t="s">
        <v>122</v>
      </c>
    </row>
    <row r="144" spans="1:65" s="13" customFormat="1" ht="10.199999999999999">
      <c r="B144" s="153"/>
      <c r="D144" s="154" t="s">
        <v>133</v>
      </c>
      <c r="E144" s="155" t="s">
        <v>3</v>
      </c>
      <c r="F144" s="156" t="s">
        <v>192</v>
      </c>
      <c r="H144" s="155" t="s">
        <v>3</v>
      </c>
      <c r="I144" s="157"/>
      <c r="L144" s="153"/>
      <c r="M144" s="158"/>
      <c r="N144" s="159"/>
      <c r="O144" s="159"/>
      <c r="P144" s="159"/>
      <c r="Q144" s="159"/>
      <c r="R144" s="159"/>
      <c r="S144" s="159"/>
      <c r="T144" s="160"/>
      <c r="AT144" s="155" t="s">
        <v>133</v>
      </c>
      <c r="AU144" s="155" t="s">
        <v>82</v>
      </c>
      <c r="AV144" s="13" t="s">
        <v>80</v>
      </c>
      <c r="AW144" s="13" t="s">
        <v>33</v>
      </c>
      <c r="AX144" s="13" t="s">
        <v>72</v>
      </c>
      <c r="AY144" s="155" t="s">
        <v>122</v>
      </c>
    </row>
    <row r="145" spans="1:65" s="14" customFormat="1" ht="10.199999999999999">
      <c r="B145" s="161"/>
      <c r="D145" s="154" t="s">
        <v>133</v>
      </c>
      <c r="E145" s="162" t="s">
        <v>3</v>
      </c>
      <c r="F145" s="163" t="s">
        <v>193</v>
      </c>
      <c r="H145" s="164">
        <v>134.47499999999999</v>
      </c>
      <c r="I145" s="165"/>
      <c r="L145" s="161"/>
      <c r="M145" s="166"/>
      <c r="N145" s="167"/>
      <c r="O145" s="167"/>
      <c r="P145" s="167"/>
      <c r="Q145" s="167"/>
      <c r="R145" s="167"/>
      <c r="S145" s="167"/>
      <c r="T145" s="168"/>
      <c r="AT145" s="162" t="s">
        <v>133</v>
      </c>
      <c r="AU145" s="162" t="s">
        <v>82</v>
      </c>
      <c r="AV145" s="14" t="s">
        <v>82</v>
      </c>
      <c r="AW145" s="14" t="s">
        <v>33</v>
      </c>
      <c r="AX145" s="14" t="s">
        <v>72</v>
      </c>
      <c r="AY145" s="162" t="s">
        <v>122</v>
      </c>
    </row>
    <row r="146" spans="1:65" s="14" customFormat="1" ht="10.199999999999999">
      <c r="B146" s="161"/>
      <c r="D146" s="154" t="s">
        <v>133</v>
      </c>
      <c r="E146" s="162" t="s">
        <v>3</v>
      </c>
      <c r="F146" s="163" t="s">
        <v>194</v>
      </c>
      <c r="H146" s="164">
        <v>63.9</v>
      </c>
      <c r="I146" s="165"/>
      <c r="L146" s="161"/>
      <c r="M146" s="166"/>
      <c r="N146" s="167"/>
      <c r="O146" s="167"/>
      <c r="P146" s="167"/>
      <c r="Q146" s="167"/>
      <c r="R146" s="167"/>
      <c r="S146" s="167"/>
      <c r="T146" s="168"/>
      <c r="AT146" s="162" t="s">
        <v>133</v>
      </c>
      <c r="AU146" s="162" t="s">
        <v>82</v>
      </c>
      <c r="AV146" s="14" t="s">
        <v>82</v>
      </c>
      <c r="AW146" s="14" t="s">
        <v>33</v>
      </c>
      <c r="AX146" s="14" t="s">
        <v>72</v>
      </c>
      <c r="AY146" s="162" t="s">
        <v>122</v>
      </c>
    </row>
    <row r="147" spans="1:65" s="13" customFormat="1" ht="10.199999999999999">
      <c r="B147" s="153"/>
      <c r="D147" s="154" t="s">
        <v>133</v>
      </c>
      <c r="E147" s="155" t="s">
        <v>3</v>
      </c>
      <c r="F147" s="156" t="s">
        <v>195</v>
      </c>
      <c r="H147" s="155" t="s">
        <v>3</v>
      </c>
      <c r="I147" s="157"/>
      <c r="L147" s="153"/>
      <c r="M147" s="158"/>
      <c r="N147" s="159"/>
      <c r="O147" s="159"/>
      <c r="P147" s="159"/>
      <c r="Q147" s="159"/>
      <c r="R147" s="159"/>
      <c r="S147" s="159"/>
      <c r="T147" s="160"/>
      <c r="AT147" s="155" t="s">
        <v>133</v>
      </c>
      <c r="AU147" s="155" t="s">
        <v>82</v>
      </c>
      <c r="AV147" s="13" t="s">
        <v>80</v>
      </c>
      <c r="AW147" s="13" t="s">
        <v>33</v>
      </c>
      <c r="AX147" s="13" t="s">
        <v>72</v>
      </c>
      <c r="AY147" s="155" t="s">
        <v>122</v>
      </c>
    </row>
    <row r="148" spans="1:65" s="14" customFormat="1" ht="10.199999999999999">
      <c r="B148" s="161"/>
      <c r="D148" s="154" t="s">
        <v>133</v>
      </c>
      <c r="E148" s="162" t="s">
        <v>3</v>
      </c>
      <c r="F148" s="163" t="s">
        <v>196</v>
      </c>
      <c r="H148" s="164">
        <v>-63.6</v>
      </c>
      <c r="I148" s="165"/>
      <c r="L148" s="161"/>
      <c r="M148" s="166"/>
      <c r="N148" s="167"/>
      <c r="O148" s="167"/>
      <c r="P148" s="167"/>
      <c r="Q148" s="167"/>
      <c r="R148" s="167"/>
      <c r="S148" s="167"/>
      <c r="T148" s="168"/>
      <c r="AT148" s="162" t="s">
        <v>133</v>
      </c>
      <c r="AU148" s="162" t="s">
        <v>82</v>
      </c>
      <c r="AV148" s="14" t="s">
        <v>82</v>
      </c>
      <c r="AW148" s="14" t="s">
        <v>33</v>
      </c>
      <c r="AX148" s="14" t="s">
        <v>72</v>
      </c>
      <c r="AY148" s="162" t="s">
        <v>122</v>
      </c>
    </row>
    <row r="149" spans="1:65" s="13" customFormat="1" ht="10.199999999999999">
      <c r="B149" s="153"/>
      <c r="D149" s="154" t="s">
        <v>133</v>
      </c>
      <c r="E149" s="155" t="s">
        <v>3</v>
      </c>
      <c r="F149" s="156" t="s">
        <v>179</v>
      </c>
      <c r="H149" s="155" t="s">
        <v>3</v>
      </c>
      <c r="I149" s="157"/>
      <c r="L149" s="153"/>
      <c r="M149" s="158"/>
      <c r="N149" s="159"/>
      <c r="O149" s="159"/>
      <c r="P149" s="159"/>
      <c r="Q149" s="159"/>
      <c r="R149" s="159"/>
      <c r="S149" s="159"/>
      <c r="T149" s="160"/>
      <c r="AT149" s="155" t="s">
        <v>133</v>
      </c>
      <c r="AU149" s="155" t="s">
        <v>82</v>
      </c>
      <c r="AV149" s="13" t="s">
        <v>80</v>
      </c>
      <c r="AW149" s="13" t="s">
        <v>33</v>
      </c>
      <c r="AX149" s="13" t="s">
        <v>72</v>
      </c>
      <c r="AY149" s="155" t="s">
        <v>122</v>
      </c>
    </row>
    <row r="150" spans="1:65" s="14" customFormat="1" ht="10.199999999999999">
      <c r="B150" s="161"/>
      <c r="D150" s="154" t="s">
        <v>133</v>
      </c>
      <c r="E150" s="162" t="s">
        <v>3</v>
      </c>
      <c r="F150" s="163" t="s">
        <v>197</v>
      </c>
      <c r="H150" s="164">
        <v>12.9</v>
      </c>
      <c r="I150" s="165"/>
      <c r="L150" s="161"/>
      <c r="M150" s="166"/>
      <c r="N150" s="167"/>
      <c r="O150" s="167"/>
      <c r="P150" s="167"/>
      <c r="Q150" s="167"/>
      <c r="R150" s="167"/>
      <c r="S150" s="167"/>
      <c r="T150" s="168"/>
      <c r="AT150" s="162" t="s">
        <v>133</v>
      </c>
      <c r="AU150" s="162" t="s">
        <v>82</v>
      </c>
      <c r="AV150" s="14" t="s">
        <v>82</v>
      </c>
      <c r="AW150" s="14" t="s">
        <v>33</v>
      </c>
      <c r="AX150" s="14" t="s">
        <v>72</v>
      </c>
      <c r="AY150" s="162" t="s">
        <v>122</v>
      </c>
    </row>
    <row r="151" spans="1:65" s="14" customFormat="1" ht="10.199999999999999">
      <c r="B151" s="161"/>
      <c r="D151" s="154" t="s">
        <v>133</v>
      </c>
      <c r="E151" s="162" t="s">
        <v>3</v>
      </c>
      <c r="F151" s="163" t="s">
        <v>198</v>
      </c>
      <c r="H151" s="164">
        <v>-17.25</v>
      </c>
      <c r="I151" s="165"/>
      <c r="L151" s="161"/>
      <c r="M151" s="166"/>
      <c r="N151" s="167"/>
      <c r="O151" s="167"/>
      <c r="P151" s="167"/>
      <c r="Q151" s="167"/>
      <c r="R151" s="167"/>
      <c r="S151" s="167"/>
      <c r="T151" s="168"/>
      <c r="AT151" s="162" t="s">
        <v>133</v>
      </c>
      <c r="AU151" s="162" t="s">
        <v>82</v>
      </c>
      <c r="AV151" s="14" t="s">
        <v>82</v>
      </c>
      <c r="AW151" s="14" t="s">
        <v>33</v>
      </c>
      <c r="AX151" s="14" t="s">
        <v>72</v>
      </c>
      <c r="AY151" s="162" t="s">
        <v>122</v>
      </c>
    </row>
    <row r="152" spans="1:65" s="14" customFormat="1" ht="10.199999999999999">
      <c r="B152" s="161"/>
      <c r="D152" s="154" t="s">
        <v>133</v>
      </c>
      <c r="E152" s="162" t="s">
        <v>3</v>
      </c>
      <c r="F152" s="163" t="s">
        <v>199</v>
      </c>
      <c r="H152" s="164">
        <v>295.5</v>
      </c>
      <c r="I152" s="165"/>
      <c r="L152" s="161"/>
      <c r="M152" s="166"/>
      <c r="N152" s="167"/>
      <c r="O152" s="167"/>
      <c r="P152" s="167"/>
      <c r="Q152" s="167"/>
      <c r="R152" s="167"/>
      <c r="S152" s="167"/>
      <c r="T152" s="168"/>
      <c r="AT152" s="162" t="s">
        <v>133</v>
      </c>
      <c r="AU152" s="162" t="s">
        <v>82</v>
      </c>
      <c r="AV152" s="14" t="s">
        <v>82</v>
      </c>
      <c r="AW152" s="14" t="s">
        <v>33</v>
      </c>
      <c r="AX152" s="14" t="s">
        <v>72</v>
      </c>
      <c r="AY152" s="162" t="s">
        <v>122</v>
      </c>
    </row>
    <row r="153" spans="1:65" s="2" customFormat="1" ht="24.15" customHeight="1">
      <c r="A153" s="33"/>
      <c r="B153" s="134"/>
      <c r="C153" s="135" t="s">
        <v>200</v>
      </c>
      <c r="D153" s="135" t="s">
        <v>124</v>
      </c>
      <c r="E153" s="136" t="s">
        <v>201</v>
      </c>
      <c r="F153" s="137" t="s">
        <v>202</v>
      </c>
      <c r="G153" s="138" t="s">
        <v>186</v>
      </c>
      <c r="H153" s="139">
        <v>45.45</v>
      </c>
      <c r="I153" s="140"/>
      <c r="J153" s="141">
        <f>ROUND(I153*H153,2)</f>
        <v>0</v>
      </c>
      <c r="K153" s="137" t="s">
        <v>128</v>
      </c>
      <c r="L153" s="34"/>
      <c r="M153" s="142" t="s">
        <v>3</v>
      </c>
      <c r="N153" s="143" t="s">
        <v>43</v>
      </c>
      <c r="O153" s="54"/>
      <c r="P153" s="144">
        <f>O153*H153</f>
        <v>0</v>
      </c>
      <c r="Q153" s="144">
        <v>0</v>
      </c>
      <c r="R153" s="144">
        <f>Q153*H153</f>
        <v>0</v>
      </c>
      <c r="S153" s="144">
        <v>0</v>
      </c>
      <c r="T153" s="145">
        <f>S153*H153</f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146" t="s">
        <v>129</v>
      </c>
      <c r="AT153" s="146" t="s">
        <v>124</v>
      </c>
      <c r="AU153" s="146" t="s">
        <v>82</v>
      </c>
      <c r="AY153" s="18" t="s">
        <v>122</v>
      </c>
      <c r="BE153" s="147">
        <f>IF(N153="základní",J153,0)</f>
        <v>0</v>
      </c>
      <c r="BF153" s="147">
        <f>IF(N153="snížená",J153,0)</f>
        <v>0</v>
      </c>
      <c r="BG153" s="147">
        <f>IF(N153="zákl. přenesená",J153,0)</f>
        <v>0</v>
      </c>
      <c r="BH153" s="147">
        <f>IF(N153="sníž. přenesená",J153,0)</f>
        <v>0</v>
      </c>
      <c r="BI153" s="147">
        <f>IF(N153="nulová",J153,0)</f>
        <v>0</v>
      </c>
      <c r="BJ153" s="18" t="s">
        <v>80</v>
      </c>
      <c r="BK153" s="147">
        <f>ROUND(I153*H153,2)</f>
        <v>0</v>
      </c>
      <c r="BL153" s="18" t="s">
        <v>129</v>
      </c>
      <c r="BM153" s="146" t="s">
        <v>203</v>
      </c>
    </row>
    <row r="154" spans="1:65" s="2" customFormat="1" ht="10.199999999999999">
      <c r="A154" s="33"/>
      <c r="B154" s="34"/>
      <c r="C154" s="33"/>
      <c r="D154" s="148" t="s">
        <v>131</v>
      </c>
      <c r="E154" s="33"/>
      <c r="F154" s="149" t="s">
        <v>204</v>
      </c>
      <c r="G154" s="33"/>
      <c r="H154" s="33"/>
      <c r="I154" s="150"/>
      <c r="J154" s="33"/>
      <c r="K154" s="33"/>
      <c r="L154" s="34"/>
      <c r="M154" s="151"/>
      <c r="N154" s="152"/>
      <c r="O154" s="54"/>
      <c r="P154" s="54"/>
      <c r="Q154" s="54"/>
      <c r="R154" s="54"/>
      <c r="S154" s="54"/>
      <c r="T154" s="55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T154" s="18" t="s">
        <v>131</v>
      </c>
      <c r="AU154" s="18" t="s">
        <v>82</v>
      </c>
    </row>
    <row r="155" spans="1:65" s="13" customFormat="1" ht="10.199999999999999">
      <c r="B155" s="153"/>
      <c r="D155" s="154" t="s">
        <v>133</v>
      </c>
      <c r="E155" s="155" t="s">
        <v>3</v>
      </c>
      <c r="F155" s="156" t="s">
        <v>205</v>
      </c>
      <c r="H155" s="155" t="s">
        <v>3</v>
      </c>
      <c r="I155" s="157"/>
      <c r="L155" s="153"/>
      <c r="M155" s="158"/>
      <c r="N155" s="159"/>
      <c r="O155" s="159"/>
      <c r="P155" s="159"/>
      <c r="Q155" s="159"/>
      <c r="R155" s="159"/>
      <c r="S155" s="159"/>
      <c r="T155" s="160"/>
      <c r="AT155" s="155" t="s">
        <v>133</v>
      </c>
      <c r="AU155" s="155" t="s">
        <v>82</v>
      </c>
      <c r="AV155" s="13" t="s">
        <v>80</v>
      </c>
      <c r="AW155" s="13" t="s">
        <v>33</v>
      </c>
      <c r="AX155" s="13" t="s">
        <v>72</v>
      </c>
      <c r="AY155" s="155" t="s">
        <v>122</v>
      </c>
    </row>
    <row r="156" spans="1:65" s="14" customFormat="1" ht="10.199999999999999">
      <c r="B156" s="161"/>
      <c r="D156" s="154" t="s">
        <v>133</v>
      </c>
      <c r="E156" s="162" t="s">
        <v>3</v>
      </c>
      <c r="F156" s="163" t="s">
        <v>206</v>
      </c>
      <c r="H156" s="164">
        <v>51.75</v>
      </c>
      <c r="I156" s="165"/>
      <c r="L156" s="161"/>
      <c r="M156" s="166"/>
      <c r="N156" s="167"/>
      <c r="O156" s="167"/>
      <c r="P156" s="167"/>
      <c r="Q156" s="167"/>
      <c r="R156" s="167"/>
      <c r="S156" s="167"/>
      <c r="T156" s="168"/>
      <c r="AT156" s="162" t="s">
        <v>133</v>
      </c>
      <c r="AU156" s="162" t="s">
        <v>82</v>
      </c>
      <c r="AV156" s="14" t="s">
        <v>82</v>
      </c>
      <c r="AW156" s="14" t="s">
        <v>33</v>
      </c>
      <c r="AX156" s="14" t="s">
        <v>72</v>
      </c>
      <c r="AY156" s="162" t="s">
        <v>122</v>
      </c>
    </row>
    <row r="157" spans="1:65" s="14" customFormat="1" ht="10.199999999999999">
      <c r="B157" s="161"/>
      <c r="D157" s="154" t="s">
        <v>133</v>
      </c>
      <c r="E157" s="162" t="s">
        <v>3</v>
      </c>
      <c r="F157" s="163" t="s">
        <v>207</v>
      </c>
      <c r="H157" s="164">
        <v>3.15</v>
      </c>
      <c r="I157" s="165"/>
      <c r="L157" s="161"/>
      <c r="M157" s="166"/>
      <c r="N157" s="167"/>
      <c r="O157" s="167"/>
      <c r="P157" s="167"/>
      <c r="Q157" s="167"/>
      <c r="R157" s="167"/>
      <c r="S157" s="167"/>
      <c r="T157" s="168"/>
      <c r="AT157" s="162" t="s">
        <v>133</v>
      </c>
      <c r="AU157" s="162" t="s">
        <v>82</v>
      </c>
      <c r="AV157" s="14" t="s">
        <v>82</v>
      </c>
      <c r="AW157" s="14" t="s">
        <v>33</v>
      </c>
      <c r="AX157" s="14" t="s">
        <v>72</v>
      </c>
      <c r="AY157" s="162" t="s">
        <v>122</v>
      </c>
    </row>
    <row r="158" spans="1:65" s="14" customFormat="1" ht="10.199999999999999">
      <c r="B158" s="161"/>
      <c r="D158" s="154" t="s">
        <v>133</v>
      </c>
      <c r="E158" s="162" t="s">
        <v>3</v>
      </c>
      <c r="F158" s="163" t="s">
        <v>208</v>
      </c>
      <c r="H158" s="164">
        <v>-11.7</v>
      </c>
      <c r="I158" s="165"/>
      <c r="L158" s="161"/>
      <c r="M158" s="166"/>
      <c r="N158" s="167"/>
      <c r="O158" s="167"/>
      <c r="P158" s="167"/>
      <c r="Q158" s="167"/>
      <c r="R158" s="167"/>
      <c r="S158" s="167"/>
      <c r="T158" s="168"/>
      <c r="AT158" s="162" t="s">
        <v>133</v>
      </c>
      <c r="AU158" s="162" t="s">
        <v>82</v>
      </c>
      <c r="AV158" s="14" t="s">
        <v>82</v>
      </c>
      <c r="AW158" s="14" t="s">
        <v>33</v>
      </c>
      <c r="AX158" s="14" t="s">
        <v>72</v>
      </c>
      <c r="AY158" s="162" t="s">
        <v>122</v>
      </c>
    </row>
    <row r="159" spans="1:65" s="14" customFormat="1" ht="10.199999999999999">
      <c r="B159" s="161"/>
      <c r="D159" s="154" t="s">
        <v>133</v>
      </c>
      <c r="E159" s="162" t="s">
        <v>3</v>
      </c>
      <c r="F159" s="163" t="s">
        <v>209</v>
      </c>
      <c r="H159" s="164">
        <v>2.25</v>
      </c>
      <c r="I159" s="165"/>
      <c r="L159" s="161"/>
      <c r="M159" s="166"/>
      <c r="N159" s="167"/>
      <c r="O159" s="167"/>
      <c r="P159" s="167"/>
      <c r="Q159" s="167"/>
      <c r="R159" s="167"/>
      <c r="S159" s="167"/>
      <c r="T159" s="168"/>
      <c r="AT159" s="162" t="s">
        <v>133</v>
      </c>
      <c r="AU159" s="162" t="s">
        <v>82</v>
      </c>
      <c r="AV159" s="14" t="s">
        <v>82</v>
      </c>
      <c r="AW159" s="14" t="s">
        <v>33</v>
      </c>
      <c r="AX159" s="14" t="s">
        <v>72</v>
      </c>
      <c r="AY159" s="162" t="s">
        <v>122</v>
      </c>
    </row>
    <row r="160" spans="1:65" s="2" customFormat="1" ht="16.5" customHeight="1">
      <c r="A160" s="33"/>
      <c r="B160" s="134"/>
      <c r="C160" s="135" t="s">
        <v>210</v>
      </c>
      <c r="D160" s="135" t="s">
        <v>124</v>
      </c>
      <c r="E160" s="136" t="s">
        <v>211</v>
      </c>
      <c r="F160" s="137" t="s">
        <v>212</v>
      </c>
      <c r="G160" s="138" t="s">
        <v>186</v>
      </c>
      <c r="H160" s="139">
        <v>9.1359999999999992</v>
      </c>
      <c r="I160" s="140"/>
      <c r="J160" s="141">
        <f>ROUND(I160*H160,2)</f>
        <v>0</v>
      </c>
      <c r="K160" s="137" t="s">
        <v>128</v>
      </c>
      <c r="L160" s="34"/>
      <c r="M160" s="142" t="s">
        <v>3</v>
      </c>
      <c r="N160" s="143" t="s">
        <v>43</v>
      </c>
      <c r="O160" s="54"/>
      <c r="P160" s="144">
        <f>O160*H160</f>
        <v>0</v>
      </c>
      <c r="Q160" s="144">
        <v>0</v>
      </c>
      <c r="R160" s="144">
        <f>Q160*H160</f>
        <v>0</v>
      </c>
      <c r="S160" s="144">
        <v>0</v>
      </c>
      <c r="T160" s="145">
        <f>S160*H160</f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146" t="s">
        <v>129</v>
      </c>
      <c r="AT160" s="146" t="s">
        <v>124</v>
      </c>
      <c r="AU160" s="146" t="s">
        <v>82</v>
      </c>
      <c r="AY160" s="18" t="s">
        <v>122</v>
      </c>
      <c r="BE160" s="147">
        <f>IF(N160="základní",J160,0)</f>
        <v>0</v>
      </c>
      <c r="BF160" s="147">
        <f>IF(N160="snížená",J160,0)</f>
        <v>0</v>
      </c>
      <c r="BG160" s="147">
        <f>IF(N160="zákl. přenesená",J160,0)</f>
        <v>0</v>
      </c>
      <c r="BH160" s="147">
        <f>IF(N160="sníž. přenesená",J160,0)</f>
        <v>0</v>
      </c>
      <c r="BI160" s="147">
        <f>IF(N160="nulová",J160,0)</f>
        <v>0</v>
      </c>
      <c r="BJ160" s="18" t="s">
        <v>80</v>
      </c>
      <c r="BK160" s="147">
        <f>ROUND(I160*H160,2)</f>
        <v>0</v>
      </c>
      <c r="BL160" s="18" t="s">
        <v>129</v>
      </c>
      <c r="BM160" s="146" t="s">
        <v>213</v>
      </c>
    </row>
    <row r="161" spans="1:65" s="2" customFormat="1" ht="10.199999999999999">
      <c r="A161" s="33"/>
      <c r="B161" s="34"/>
      <c r="C161" s="33"/>
      <c r="D161" s="148" t="s">
        <v>131</v>
      </c>
      <c r="E161" s="33"/>
      <c r="F161" s="149" t="s">
        <v>214</v>
      </c>
      <c r="G161" s="33"/>
      <c r="H161" s="33"/>
      <c r="I161" s="150"/>
      <c r="J161" s="33"/>
      <c r="K161" s="33"/>
      <c r="L161" s="34"/>
      <c r="M161" s="151"/>
      <c r="N161" s="152"/>
      <c r="O161" s="54"/>
      <c r="P161" s="54"/>
      <c r="Q161" s="54"/>
      <c r="R161" s="54"/>
      <c r="S161" s="54"/>
      <c r="T161" s="55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T161" s="18" t="s">
        <v>131</v>
      </c>
      <c r="AU161" s="18" t="s">
        <v>82</v>
      </c>
    </row>
    <row r="162" spans="1:65" s="14" customFormat="1" ht="10.199999999999999">
      <c r="B162" s="161"/>
      <c r="D162" s="154" t="s">
        <v>133</v>
      </c>
      <c r="E162" s="162" t="s">
        <v>3</v>
      </c>
      <c r="F162" s="163" t="s">
        <v>215</v>
      </c>
      <c r="H162" s="164">
        <v>2.7360000000000002</v>
      </c>
      <c r="I162" s="165"/>
      <c r="L162" s="161"/>
      <c r="M162" s="166"/>
      <c r="N162" s="167"/>
      <c r="O162" s="167"/>
      <c r="P162" s="167"/>
      <c r="Q162" s="167"/>
      <c r="R162" s="167"/>
      <c r="S162" s="167"/>
      <c r="T162" s="168"/>
      <c r="AT162" s="162" t="s">
        <v>133</v>
      </c>
      <c r="AU162" s="162" t="s">
        <v>82</v>
      </c>
      <c r="AV162" s="14" t="s">
        <v>82</v>
      </c>
      <c r="AW162" s="14" t="s">
        <v>33</v>
      </c>
      <c r="AX162" s="14" t="s">
        <v>72</v>
      </c>
      <c r="AY162" s="162" t="s">
        <v>122</v>
      </c>
    </row>
    <row r="163" spans="1:65" s="14" customFormat="1" ht="10.199999999999999">
      <c r="B163" s="161"/>
      <c r="D163" s="154" t="s">
        <v>133</v>
      </c>
      <c r="E163" s="162" t="s">
        <v>3</v>
      </c>
      <c r="F163" s="163" t="s">
        <v>216</v>
      </c>
      <c r="H163" s="164">
        <v>6.4</v>
      </c>
      <c r="I163" s="165"/>
      <c r="L163" s="161"/>
      <c r="M163" s="166"/>
      <c r="N163" s="167"/>
      <c r="O163" s="167"/>
      <c r="P163" s="167"/>
      <c r="Q163" s="167"/>
      <c r="R163" s="167"/>
      <c r="S163" s="167"/>
      <c r="T163" s="168"/>
      <c r="AT163" s="162" t="s">
        <v>133</v>
      </c>
      <c r="AU163" s="162" t="s">
        <v>82</v>
      </c>
      <c r="AV163" s="14" t="s">
        <v>82</v>
      </c>
      <c r="AW163" s="14" t="s">
        <v>33</v>
      </c>
      <c r="AX163" s="14" t="s">
        <v>72</v>
      </c>
      <c r="AY163" s="162" t="s">
        <v>122</v>
      </c>
    </row>
    <row r="164" spans="1:65" s="2" customFormat="1" ht="24.15" customHeight="1">
      <c r="A164" s="33"/>
      <c r="B164" s="134"/>
      <c r="C164" s="135" t="s">
        <v>217</v>
      </c>
      <c r="D164" s="135" t="s">
        <v>124</v>
      </c>
      <c r="E164" s="136" t="s">
        <v>218</v>
      </c>
      <c r="F164" s="137" t="s">
        <v>219</v>
      </c>
      <c r="G164" s="138" t="s">
        <v>127</v>
      </c>
      <c r="H164" s="139">
        <v>1</v>
      </c>
      <c r="I164" s="140"/>
      <c r="J164" s="141">
        <f>ROUND(I164*H164,2)</f>
        <v>0</v>
      </c>
      <c r="K164" s="137" t="s">
        <v>128</v>
      </c>
      <c r="L164" s="34"/>
      <c r="M164" s="142" t="s">
        <v>3</v>
      </c>
      <c r="N164" s="143" t="s">
        <v>43</v>
      </c>
      <c r="O164" s="54"/>
      <c r="P164" s="144">
        <f>O164*H164</f>
        <v>0</v>
      </c>
      <c r="Q164" s="144">
        <v>0</v>
      </c>
      <c r="R164" s="144">
        <f>Q164*H164</f>
        <v>0</v>
      </c>
      <c r="S164" s="144">
        <v>0</v>
      </c>
      <c r="T164" s="145">
        <f>S164*H164</f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146" t="s">
        <v>129</v>
      </c>
      <c r="AT164" s="146" t="s">
        <v>124</v>
      </c>
      <c r="AU164" s="146" t="s">
        <v>82</v>
      </c>
      <c r="AY164" s="18" t="s">
        <v>122</v>
      </c>
      <c r="BE164" s="147">
        <f>IF(N164="základní",J164,0)</f>
        <v>0</v>
      </c>
      <c r="BF164" s="147">
        <f>IF(N164="snížená",J164,0)</f>
        <v>0</v>
      </c>
      <c r="BG164" s="147">
        <f>IF(N164="zákl. přenesená",J164,0)</f>
        <v>0</v>
      </c>
      <c r="BH164" s="147">
        <f>IF(N164="sníž. přenesená",J164,0)</f>
        <v>0</v>
      </c>
      <c r="BI164" s="147">
        <f>IF(N164="nulová",J164,0)</f>
        <v>0</v>
      </c>
      <c r="BJ164" s="18" t="s">
        <v>80</v>
      </c>
      <c r="BK164" s="147">
        <f>ROUND(I164*H164,2)</f>
        <v>0</v>
      </c>
      <c r="BL164" s="18" t="s">
        <v>129</v>
      </c>
      <c r="BM164" s="146" t="s">
        <v>220</v>
      </c>
    </row>
    <row r="165" spans="1:65" s="2" customFormat="1" ht="10.199999999999999">
      <c r="A165" s="33"/>
      <c r="B165" s="34"/>
      <c r="C165" s="33"/>
      <c r="D165" s="148" t="s">
        <v>131</v>
      </c>
      <c r="E165" s="33"/>
      <c r="F165" s="149" t="s">
        <v>221</v>
      </c>
      <c r="G165" s="33"/>
      <c r="H165" s="33"/>
      <c r="I165" s="150"/>
      <c r="J165" s="33"/>
      <c r="K165" s="33"/>
      <c r="L165" s="34"/>
      <c r="M165" s="151"/>
      <c r="N165" s="152"/>
      <c r="O165" s="54"/>
      <c r="P165" s="54"/>
      <c r="Q165" s="54"/>
      <c r="R165" s="54"/>
      <c r="S165" s="54"/>
      <c r="T165" s="55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T165" s="18" t="s">
        <v>131</v>
      </c>
      <c r="AU165" s="18" t="s">
        <v>82</v>
      </c>
    </row>
    <row r="166" spans="1:65" s="13" customFormat="1" ht="10.199999999999999">
      <c r="B166" s="153"/>
      <c r="D166" s="154" t="s">
        <v>133</v>
      </c>
      <c r="E166" s="155" t="s">
        <v>3</v>
      </c>
      <c r="F166" s="156" t="s">
        <v>134</v>
      </c>
      <c r="H166" s="155" t="s">
        <v>3</v>
      </c>
      <c r="I166" s="157"/>
      <c r="L166" s="153"/>
      <c r="M166" s="158"/>
      <c r="N166" s="159"/>
      <c r="O166" s="159"/>
      <c r="P166" s="159"/>
      <c r="Q166" s="159"/>
      <c r="R166" s="159"/>
      <c r="S166" s="159"/>
      <c r="T166" s="160"/>
      <c r="AT166" s="155" t="s">
        <v>133</v>
      </c>
      <c r="AU166" s="155" t="s">
        <v>82</v>
      </c>
      <c r="AV166" s="13" t="s">
        <v>80</v>
      </c>
      <c r="AW166" s="13" t="s">
        <v>33</v>
      </c>
      <c r="AX166" s="13" t="s">
        <v>72</v>
      </c>
      <c r="AY166" s="155" t="s">
        <v>122</v>
      </c>
    </row>
    <row r="167" spans="1:65" s="14" customFormat="1" ht="10.199999999999999">
      <c r="B167" s="161"/>
      <c r="D167" s="154" t="s">
        <v>133</v>
      </c>
      <c r="E167" s="162" t="s">
        <v>3</v>
      </c>
      <c r="F167" s="163" t="s">
        <v>135</v>
      </c>
      <c r="H167" s="164">
        <v>1</v>
      </c>
      <c r="I167" s="165"/>
      <c r="L167" s="161"/>
      <c r="M167" s="166"/>
      <c r="N167" s="167"/>
      <c r="O167" s="167"/>
      <c r="P167" s="167"/>
      <c r="Q167" s="167"/>
      <c r="R167" s="167"/>
      <c r="S167" s="167"/>
      <c r="T167" s="168"/>
      <c r="AT167" s="162" t="s">
        <v>133</v>
      </c>
      <c r="AU167" s="162" t="s">
        <v>82</v>
      </c>
      <c r="AV167" s="14" t="s">
        <v>82</v>
      </c>
      <c r="AW167" s="14" t="s">
        <v>33</v>
      </c>
      <c r="AX167" s="14" t="s">
        <v>72</v>
      </c>
      <c r="AY167" s="162" t="s">
        <v>122</v>
      </c>
    </row>
    <row r="168" spans="1:65" s="2" customFormat="1" ht="24.15" customHeight="1">
      <c r="A168" s="33"/>
      <c r="B168" s="134"/>
      <c r="C168" s="135" t="s">
        <v>9</v>
      </c>
      <c r="D168" s="135" t="s">
        <v>124</v>
      </c>
      <c r="E168" s="136" t="s">
        <v>222</v>
      </c>
      <c r="F168" s="137" t="s">
        <v>223</v>
      </c>
      <c r="G168" s="138" t="s">
        <v>127</v>
      </c>
      <c r="H168" s="139">
        <v>4</v>
      </c>
      <c r="I168" s="140"/>
      <c r="J168" s="141">
        <f>ROUND(I168*H168,2)</f>
        <v>0</v>
      </c>
      <c r="K168" s="137" t="s">
        <v>128</v>
      </c>
      <c r="L168" s="34"/>
      <c r="M168" s="142" t="s">
        <v>3</v>
      </c>
      <c r="N168" s="143" t="s">
        <v>43</v>
      </c>
      <c r="O168" s="54"/>
      <c r="P168" s="144">
        <f>O168*H168</f>
        <v>0</v>
      </c>
      <c r="Q168" s="144">
        <v>0</v>
      </c>
      <c r="R168" s="144">
        <f>Q168*H168</f>
        <v>0</v>
      </c>
      <c r="S168" s="144">
        <v>0</v>
      </c>
      <c r="T168" s="145">
        <f>S168*H168</f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146" t="s">
        <v>129</v>
      </c>
      <c r="AT168" s="146" t="s">
        <v>124</v>
      </c>
      <c r="AU168" s="146" t="s">
        <v>82</v>
      </c>
      <c r="AY168" s="18" t="s">
        <v>122</v>
      </c>
      <c r="BE168" s="147">
        <f>IF(N168="základní",J168,0)</f>
        <v>0</v>
      </c>
      <c r="BF168" s="147">
        <f>IF(N168="snížená",J168,0)</f>
        <v>0</v>
      </c>
      <c r="BG168" s="147">
        <f>IF(N168="zákl. přenesená",J168,0)</f>
        <v>0</v>
      </c>
      <c r="BH168" s="147">
        <f>IF(N168="sníž. přenesená",J168,0)</f>
        <v>0</v>
      </c>
      <c r="BI168" s="147">
        <f>IF(N168="nulová",J168,0)</f>
        <v>0</v>
      </c>
      <c r="BJ168" s="18" t="s">
        <v>80</v>
      </c>
      <c r="BK168" s="147">
        <f>ROUND(I168*H168,2)</f>
        <v>0</v>
      </c>
      <c r="BL168" s="18" t="s">
        <v>129</v>
      </c>
      <c r="BM168" s="146" t="s">
        <v>224</v>
      </c>
    </row>
    <row r="169" spans="1:65" s="2" customFormat="1" ht="10.199999999999999">
      <c r="A169" s="33"/>
      <c r="B169" s="34"/>
      <c r="C169" s="33"/>
      <c r="D169" s="148" t="s">
        <v>131</v>
      </c>
      <c r="E169" s="33"/>
      <c r="F169" s="149" t="s">
        <v>225</v>
      </c>
      <c r="G169" s="33"/>
      <c r="H169" s="33"/>
      <c r="I169" s="150"/>
      <c r="J169" s="33"/>
      <c r="K169" s="33"/>
      <c r="L169" s="34"/>
      <c r="M169" s="151"/>
      <c r="N169" s="152"/>
      <c r="O169" s="54"/>
      <c r="P169" s="54"/>
      <c r="Q169" s="54"/>
      <c r="R169" s="54"/>
      <c r="S169" s="54"/>
      <c r="T169" s="55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T169" s="18" t="s">
        <v>131</v>
      </c>
      <c r="AU169" s="18" t="s">
        <v>82</v>
      </c>
    </row>
    <row r="170" spans="1:65" s="13" customFormat="1" ht="10.199999999999999">
      <c r="B170" s="153"/>
      <c r="D170" s="154" t="s">
        <v>133</v>
      </c>
      <c r="E170" s="155" t="s">
        <v>3</v>
      </c>
      <c r="F170" s="156" t="s">
        <v>134</v>
      </c>
      <c r="H170" s="155" t="s">
        <v>3</v>
      </c>
      <c r="I170" s="157"/>
      <c r="L170" s="153"/>
      <c r="M170" s="158"/>
      <c r="N170" s="159"/>
      <c r="O170" s="159"/>
      <c r="P170" s="159"/>
      <c r="Q170" s="159"/>
      <c r="R170" s="159"/>
      <c r="S170" s="159"/>
      <c r="T170" s="160"/>
      <c r="AT170" s="155" t="s">
        <v>133</v>
      </c>
      <c r="AU170" s="155" t="s">
        <v>82</v>
      </c>
      <c r="AV170" s="13" t="s">
        <v>80</v>
      </c>
      <c r="AW170" s="13" t="s">
        <v>33</v>
      </c>
      <c r="AX170" s="13" t="s">
        <v>72</v>
      </c>
      <c r="AY170" s="155" t="s">
        <v>122</v>
      </c>
    </row>
    <row r="171" spans="1:65" s="14" customFormat="1" ht="10.199999999999999">
      <c r="B171" s="161"/>
      <c r="D171" s="154" t="s">
        <v>133</v>
      </c>
      <c r="E171" s="162" t="s">
        <v>3</v>
      </c>
      <c r="F171" s="163" t="s">
        <v>135</v>
      </c>
      <c r="H171" s="164">
        <v>1</v>
      </c>
      <c r="I171" s="165"/>
      <c r="L171" s="161"/>
      <c r="M171" s="166"/>
      <c r="N171" s="167"/>
      <c r="O171" s="167"/>
      <c r="P171" s="167"/>
      <c r="Q171" s="167"/>
      <c r="R171" s="167"/>
      <c r="S171" s="167"/>
      <c r="T171" s="168"/>
      <c r="AT171" s="162" t="s">
        <v>133</v>
      </c>
      <c r="AU171" s="162" t="s">
        <v>82</v>
      </c>
      <c r="AV171" s="14" t="s">
        <v>82</v>
      </c>
      <c r="AW171" s="14" t="s">
        <v>33</v>
      </c>
      <c r="AX171" s="14" t="s">
        <v>72</v>
      </c>
      <c r="AY171" s="162" t="s">
        <v>122</v>
      </c>
    </row>
    <row r="172" spans="1:65" s="14" customFormat="1" ht="10.199999999999999">
      <c r="B172" s="161"/>
      <c r="D172" s="154" t="s">
        <v>133</v>
      </c>
      <c r="E172" s="162" t="s">
        <v>3</v>
      </c>
      <c r="F172" s="163" t="s">
        <v>140</v>
      </c>
      <c r="H172" s="164">
        <v>2</v>
      </c>
      <c r="I172" s="165"/>
      <c r="L172" s="161"/>
      <c r="M172" s="166"/>
      <c r="N172" s="167"/>
      <c r="O172" s="167"/>
      <c r="P172" s="167"/>
      <c r="Q172" s="167"/>
      <c r="R172" s="167"/>
      <c r="S172" s="167"/>
      <c r="T172" s="168"/>
      <c r="AT172" s="162" t="s">
        <v>133</v>
      </c>
      <c r="AU172" s="162" t="s">
        <v>82</v>
      </c>
      <c r="AV172" s="14" t="s">
        <v>82</v>
      </c>
      <c r="AW172" s="14" t="s">
        <v>33</v>
      </c>
      <c r="AX172" s="14" t="s">
        <v>72</v>
      </c>
      <c r="AY172" s="162" t="s">
        <v>122</v>
      </c>
    </row>
    <row r="173" spans="1:65" s="14" customFormat="1" ht="10.199999999999999">
      <c r="B173" s="161"/>
      <c r="D173" s="154" t="s">
        <v>133</v>
      </c>
      <c r="E173" s="162" t="s">
        <v>3</v>
      </c>
      <c r="F173" s="163" t="s">
        <v>141</v>
      </c>
      <c r="H173" s="164">
        <v>1</v>
      </c>
      <c r="I173" s="165"/>
      <c r="L173" s="161"/>
      <c r="M173" s="166"/>
      <c r="N173" s="167"/>
      <c r="O173" s="167"/>
      <c r="P173" s="167"/>
      <c r="Q173" s="167"/>
      <c r="R173" s="167"/>
      <c r="S173" s="167"/>
      <c r="T173" s="168"/>
      <c r="AT173" s="162" t="s">
        <v>133</v>
      </c>
      <c r="AU173" s="162" t="s">
        <v>82</v>
      </c>
      <c r="AV173" s="14" t="s">
        <v>82</v>
      </c>
      <c r="AW173" s="14" t="s">
        <v>33</v>
      </c>
      <c r="AX173" s="14" t="s">
        <v>72</v>
      </c>
      <c r="AY173" s="162" t="s">
        <v>122</v>
      </c>
    </row>
    <row r="174" spans="1:65" s="2" customFormat="1" ht="24.15" customHeight="1">
      <c r="A174" s="33"/>
      <c r="B174" s="134"/>
      <c r="C174" s="135" t="s">
        <v>226</v>
      </c>
      <c r="D174" s="135" t="s">
        <v>124</v>
      </c>
      <c r="E174" s="136" t="s">
        <v>227</v>
      </c>
      <c r="F174" s="137" t="s">
        <v>228</v>
      </c>
      <c r="G174" s="138" t="s">
        <v>127</v>
      </c>
      <c r="H174" s="139">
        <v>4</v>
      </c>
      <c r="I174" s="140"/>
      <c r="J174" s="141">
        <f>ROUND(I174*H174,2)</f>
        <v>0</v>
      </c>
      <c r="K174" s="137" t="s">
        <v>128</v>
      </c>
      <c r="L174" s="34"/>
      <c r="M174" s="142" t="s">
        <v>3</v>
      </c>
      <c r="N174" s="143" t="s">
        <v>43</v>
      </c>
      <c r="O174" s="54"/>
      <c r="P174" s="144">
        <f>O174*H174</f>
        <v>0</v>
      </c>
      <c r="Q174" s="144">
        <v>0</v>
      </c>
      <c r="R174" s="144">
        <f>Q174*H174</f>
        <v>0</v>
      </c>
      <c r="S174" s="144">
        <v>0</v>
      </c>
      <c r="T174" s="145">
        <f>S174*H174</f>
        <v>0</v>
      </c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R174" s="146" t="s">
        <v>129</v>
      </c>
      <c r="AT174" s="146" t="s">
        <v>124</v>
      </c>
      <c r="AU174" s="146" t="s">
        <v>82</v>
      </c>
      <c r="AY174" s="18" t="s">
        <v>122</v>
      </c>
      <c r="BE174" s="147">
        <f>IF(N174="základní",J174,0)</f>
        <v>0</v>
      </c>
      <c r="BF174" s="147">
        <f>IF(N174="snížená",J174,0)</f>
        <v>0</v>
      </c>
      <c r="BG174" s="147">
        <f>IF(N174="zákl. přenesená",J174,0)</f>
        <v>0</v>
      </c>
      <c r="BH174" s="147">
        <f>IF(N174="sníž. přenesená",J174,0)</f>
        <v>0</v>
      </c>
      <c r="BI174" s="147">
        <f>IF(N174="nulová",J174,0)</f>
        <v>0</v>
      </c>
      <c r="BJ174" s="18" t="s">
        <v>80</v>
      </c>
      <c r="BK174" s="147">
        <f>ROUND(I174*H174,2)</f>
        <v>0</v>
      </c>
      <c r="BL174" s="18" t="s">
        <v>129</v>
      </c>
      <c r="BM174" s="146" t="s">
        <v>229</v>
      </c>
    </row>
    <row r="175" spans="1:65" s="2" customFormat="1" ht="10.199999999999999">
      <c r="A175" s="33"/>
      <c r="B175" s="34"/>
      <c r="C175" s="33"/>
      <c r="D175" s="148" t="s">
        <v>131</v>
      </c>
      <c r="E175" s="33"/>
      <c r="F175" s="149" t="s">
        <v>230</v>
      </c>
      <c r="G175" s="33"/>
      <c r="H175" s="33"/>
      <c r="I175" s="150"/>
      <c r="J175" s="33"/>
      <c r="K175" s="33"/>
      <c r="L175" s="34"/>
      <c r="M175" s="151"/>
      <c r="N175" s="152"/>
      <c r="O175" s="54"/>
      <c r="P175" s="54"/>
      <c r="Q175" s="54"/>
      <c r="R175" s="54"/>
      <c r="S175" s="54"/>
      <c r="T175" s="55"/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T175" s="18" t="s">
        <v>131</v>
      </c>
      <c r="AU175" s="18" t="s">
        <v>82</v>
      </c>
    </row>
    <row r="176" spans="1:65" s="13" customFormat="1" ht="10.199999999999999">
      <c r="B176" s="153"/>
      <c r="D176" s="154" t="s">
        <v>133</v>
      </c>
      <c r="E176" s="155" t="s">
        <v>3</v>
      </c>
      <c r="F176" s="156" t="s">
        <v>134</v>
      </c>
      <c r="H176" s="155" t="s">
        <v>3</v>
      </c>
      <c r="I176" s="157"/>
      <c r="L176" s="153"/>
      <c r="M176" s="158"/>
      <c r="N176" s="159"/>
      <c r="O176" s="159"/>
      <c r="P176" s="159"/>
      <c r="Q176" s="159"/>
      <c r="R176" s="159"/>
      <c r="S176" s="159"/>
      <c r="T176" s="160"/>
      <c r="AT176" s="155" t="s">
        <v>133</v>
      </c>
      <c r="AU176" s="155" t="s">
        <v>82</v>
      </c>
      <c r="AV176" s="13" t="s">
        <v>80</v>
      </c>
      <c r="AW176" s="13" t="s">
        <v>33</v>
      </c>
      <c r="AX176" s="13" t="s">
        <v>72</v>
      </c>
      <c r="AY176" s="155" t="s">
        <v>122</v>
      </c>
    </row>
    <row r="177" spans="1:65" s="14" customFormat="1" ht="10.199999999999999">
      <c r="B177" s="161"/>
      <c r="D177" s="154" t="s">
        <v>133</v>
      </c>
      <c r="E177" s="162" t="s">
        <v>3</v>
      </c>
      <c r="F177" s="163" t="s">
        <v>147</v>
      </c>
      <c r="H177" s="164">
        <v>3</v>
      </c>
      <c r="I177" s="165"/>
      <c r="L177" s="161"/>
      <c r="M177" s="166"/>
      <c r="N177" s="167"/>
      <c r="O177" s="167"/>
      <c r="P177" s="167"/>
      <c r="Q177" s="167"/>
      <c r="R177" s="167"/>
      <c r="S177" s="167"/>
      <c r="T177" s="168"/>
      <c r="AT177" s="162" t="s">
        <v>133</v>
      </c>
      <c r="AU177" s="162" t="s">
        <v>82</v>
      </c>
      <c r="AV177" s="14" t="s">
        <v>82</v>
      </c>
      <c r="AW177" s="14" t="s">
        <v>33</v>
      </c>
      <c r="AX177" s="14" t="s">
        <v>72</v>
      </c>
      <c r="AY177" s="162" t="s">
        <v>122</v>
      </c>
    </row>
    <row r="178" spans="1:65" s="14" customFormat="1" ht="10.199999999999999">
      <c r="B178" s="161"/>
      <c r="D178" s="154" t="s">
        <v>133</v>
      </c>
      <c r="E178" s="162" t="s">
        <v>3</v>
      </c>
      <c r="F178" s="163" t="s">
        <v>148</v>
      </c>
      <c r="H178" s="164">
        <v>1</v>
      </c>
      <c r="I178" s="165"/>
      <c r="L178" s="161"/>
      <c r="M178" s="166"/>
      <c r="N178" s="167"/>
      <c r="O178" s="167"/>
      <c r="P178" s="167"/>
      <c r="Q178" s="167"/>
      <c r="R178" s="167"/>
      <c r="S178" s="167"/>
      <c r="T178" s="168"/>
      <c r="AT178" s="162" t="s">
        <v>133</v>
      </c>
      <c r="AU178" s="162" t="s">
        <v>82</v>
      </c>
      <c r="AV178" s="14" t="s">
        <v>82</v>
      </c>
      <c r="AW178" s="14" t="s">
        <v>33</v>
      </c>
      <c r="AX178" s="14" t="s">
        <v>72</v>
      </c>
      <c r="AY178" s="162" t="s">
        <v>122</v>
      </c>
    </row>
    <row r="179" spans="1:65" s="2" customFormat="1" ht="24.15" customHeight="1">
      <c r="A179" s="33"/>
      <c r="B179" s="134"/>
      <c r="C179" s="135" t="s">
        <v>231</v>
      </c>
      <c r="D179" s="135" t="s">
        <v>124</v>
      </c>
      <c r="E179" s="136" t="s">
        <v>232</v>
      </c>
      <c r="F179" s="137" t="s">
        <v>233</v>
      </c>
      <c r="G179" s="138" t="s">
        <v>127</v>
      </c>
      <c r="H179" s="139">
        <v>3</v>
      </c>
      <c r="I179" s="140"/>
      <c r="J179" s="141">
        <f>ROUND(I179*H179,2)</f>
        <v>0</v>
      </c>
      <c r="K179" s="137" t="s">
        <v>128</v>
      </c>
      <c r="L179" s="34"/>
      <c r="M179" s="142" t="s">
        <v>3</v>
      </c>
      <c r="N179" s="143" t="s">
        <v>43</v>
      </c>
      <c r="O179" s="54"/>
      <c r="P179" s="144">
        <f>O179*H179</f>
        <v>0</v>
      </c>
      <c r="Q179" s="144">
        <v>0</v>
      </c>
      <c r="R179" s="144">
        <f>Q179*H179</f>
        <v>0</v>
      </c>
      <c r="S179" s="144">
        <v>0</v>
      </c>
      <c r="T179" s="145">
        <f>S179*H179</f>
        <v>0</v>
      </c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R179" s="146" t="s">
        <v>129</v>
      </c>
      <c r="AT179" s="146" t="s">
        <v>124</v>
      </c>
      <c r="AU179" s="146" t="s">
        <v>82</v>
      </c>
      <c r="AY179" s="18" t="s">
        <v>122</v>
      </c>
      <c r="BE179" s="147">
        <f>IF(N179="základní",J179,0)</f>
        <v>0</v>
      </c>
      <c r="BF179" s="147">
        <f>IF(N179="snížená",J179,0)</f>
        <v>0</v>
      </c>
      <c r="BG179" s="147">
        <f>IF(N179="zákl. přenesená",J179,0)</f>
        <v>0</v>
      </c>
      <c r="BH179" s="147">
        <f>IF(N179="sníž. přenesená",J179,0)</f>
        <v>0</v>
      </c>
      <c r="BI179" s="147">
        <f>IF(N179="nulová",J179,0)</f>
        <v>0</v>
      </c>
      <c r="BJ179" s="18" t="s">
        <v>80</v>
      </c>
      <c r="BK179" s="147">
        <f>ROUND(I179*H179,2)</f>
        <v>0</v>
      </c>
      <c r="BL179" s="18" t="s">
        <v>129</v>
      </c>
      <c r="BM179" s="146" t="s">
        <v>234</v>
      </c>
    </row>
    <row r="180" spans="1:65" s="2" customFormat="1" ht="10.199999999999999">
      <c r="A180" s="33"/>
      <c r="B180" s="34"/>
      <c r="C180" s="33"/>
      <c r="D180" s="148" t="s">
        <v>131</v>
      </c>
      <c r="E180" s="33"/>
      <c r="F180" s="149" t="s">
        <v>235</v>
      </c>
      <c r="G180" s="33"/>
      <c r="H180" s="33"/>
      <c r="I180" s="150"/>
      <c r="J180" s="33"/>
      <c r="K180" s="33"/>
      <c r="L180" s="34"/>
      <c r="M180" s="151"/>
      <c r="N180" s="152"/>
      <c r="O180" s="54"/>
      <c r="P180" s="54"/>
      <c r="Q180" s="54"/>
      <c r="R180" s="54"/>
      <c r="S180" s="54"/>
      <c r="T180" s="55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T180" s="18" t="s">
        <v>131</v>
      </c>
      <c r="AU180" s="18" t="s">
        <v>82</v>
      </c>
    </row>
    <row r="181" spans="1:65" s="13" customFormat="1" ht="10.199999999999999">
      <c r="B181" s="153"/>
      <c r="D181" s="154" t="s">
        <v>133</v>
      </c>
      <c r="E181" s="155" t="s">
        <v>3</v>
      </c>
      <c r="F181" s="156" t="s">
        <v>134</v>
      </c>
      <c r="H181" s="155" t="s">
        <v>3</v>
      </c>
      <c r="I181" s="157"/>
      <c r="L181" s="153"/>
      <c r="M181" s="158"/>
      <c r="N181" s="159"/>
      <c r="O181" s="159"/>
      <c r="P181" s="159"/>
      <c r="Q181" s="159"/>
      <c r="R181" s="159"/>
      <c r="S181" s="159"/>
      <c r="T181" s="160"/>
      <c r="AT181" s="155" t="s">
        <v>133</v>
      </c>
      <c r="AU181" s="155" t="s">
        <v>82</v>
      </c>
      <c r="AV181" s="13" t="s">
        <v>80</v>
      </c>
      <c r="AW181" s="13" t="s">
        <v>33</v>
      </c>
      <c r="AX181" s="13" t="s">
        <v>72</v>
      </c>
      <c r="AY181" s="155" t="s">
        <v>122</v>
      </c>
    </row>
    <row r="182" spans="1:65" s="14" customFormat="1" ht="10.199999999999999">
      <c r="B182" s="161"/>
      <c r="D182" s="154" t="s">
        <v>133</v>
      </c>
      <c r="E182" s="162" t="s">
        <v>3</v>
      </c>
      <c r="F182" s="163" t="s">
        <v>153</v>
      </c>
      <c r="H182" s="164">
        <v>1</v>
      </c>
      <c r="I182" s="165"/>
      <c r="L182" s="161"/>
      <c r="M182" s="166"/>
      <c r="N182" s="167"/>
      <c r="O182" s="167"/>
      <c r="P182" s="167"/>
      <c r="Q182" s="167"/>
      <c r="R182" s="167"/>
      <c r="S182" s="167"/>
      <c r="T182" s="168"/>
      <c r="AT182" s="162" t="s">
        <v>133</v>
      </c>
      <c r="AU182" s="162" t="s">
        <v>82</v>
      </c>
      <c r="AV182" s="14" t="s">
        <v>82</v>
      </c>
      <c r="AW182" s="14" t="s">
        <v>33</v>
      </c>
      <c r="AX182" s="14" t="s">
        <v>72</v>
      </c>
      <c r="AY182" s="162" t="s">
        <v>122</v>
      </c>
    </row>
    <row r="183" spans="1:65" s="14" customFormat="1" ht="10.199999999999999">
      <c r="B183" s="161"/>
      <c r="D183" s="154" t="s">
        <v>133</v>
      </c>
      <c r="E183" s="162" t="s">
        <v>3</v>
      </c>
      <c r="F183" s="163" t="s">
        <v>154</v>
      </c>
      <c r="H183" s="164">
        <v>1</v>
      </c>
      <c r="I183" s="165"/>
      <c r="L183" s="161"/>
      <c r="M183" s="166"/>
      <c r="N183" s="167"/>
      <c r="O183" s="167"/>
      <c r="P183" s="167"/>
      <c r="Q183" s="167"/>
      <c r="R183" s="167"/>
      <c r="S183" s="167"/>
      <c r="T183" s="168"/>
      <c r="AT183" s="162" t="s">
        <v>133</v>
      </c>
      <c r="AU183" s="162" t="s">
        <v>82</v>
      </c>
      <c r="AV183" s="14" t="s">
        <v>82</v>
      </c>
      <c r="AW183" s="14" t="s">
        <v>33</v>
      </c>
      <c r="AX183" s="14" t="s">
        <v>72</v>
      </c>
      <c r="AY183" s="162" t="s">
        <v>122</v>
      </c>
    </row>
    <row r="184" spans="1:65" s="14" customFormat="1" ht="10.199999999999999">
      <c r="B184" s="161"/>
      <c r="D184" s="154" t="s">
        <v>133</v>
      </c>
      <c r="E184" s="162" t="s">
        <v>3</v>
      </c>
      <c r="F184" s="163" t="s">
        <v>155</v>
      </c>
      <c r="H184" s="164">
        <v>1</v>
      </c>
      <c r="I184" s="165"/>
      <c r="L184" s="161"/>
      <c r="M184" s="166"/>
      <c r="N184" s="167"/>
      <c r="O184" s="167"/>
      <c r="P184" s="167"/>
      <c r="Q184" s="167"/>
      <c r="R184" s="167"/>
      <c r="S184" s="167"/>
      <c r="T184" s="168"/>
      <c r="AT184" s="162" t="s">
        <v>133</v>
      </c>
      <c r="AU184" s="162" t="s">
        <v>82</v>
      </c>
      <c r="AV184" s="14" t="s">
        <v>82</v>
      </c>
      <c r="AW184" s="14" t="s">
        <v>33</v>
      </c>
      <c r="AX184" s="14" t="s">
        <v>72</v>
      </c>
      <c r="AY184" s="162" t="s">
        <v>122</v>
      </c>
    </row>
    <row r="185" spans="1:65" s="2" customFormat="1" ht="33" customHeight="1">
      <c r="A185" s="33"/>
      <c r="B185" s="134"/>
      <c r="C185" s="135" t="s">
        <v>236</v>
      </c>
      <c r="D185" s="135" t="s">
        <v>124</v>
      </c>
      <c r="E185" s="136" t="s">
        <v>237</v>
      </c>
      <c r="F185" s="137" t="s">
        <v>238</v>
      </c>
      <c r="G185" s="138" t="s">
        <v>127</v>
      </c>
      <c r="H185" s="139">
        <v>7</v>
      </c>
      <c r="I185" s="140"/>
      <c r="J185" s="141">
        <f>ROUND(I185*H185,2)</f>
        <v>0</v>
      </c>
      <c r="K185" s="137" t="s">
        <v>128</v>
      </c>
      <c r="L185" s="34"/>
      <c r="M185" s="142" t="s">
        <v>3</v>
      </c>
      <c r="N185" s="143" t="s">
        <v>43</v>
      </c>
      <c r="O185" s="54"/>
      <c r="P185" s="144">
        <f>O185*H185</f>
        <v>0</v>
      </c>
      <c r="Q185" s="144">
        <v>0</v>
      </c>
      <c r="R185" s="144">
        <f>Q185*H185</f>
        <v>0</v>
      </c>
      <c r="S185" s="144">
        <v>0</v>
      </c>
      <c r="T185" s="145">
        <f>S185*H185</f>
        <v>0</v>
      </c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R185" s="146" t="s">
        <v>129</v>
      </c>
      <c r="AT185" s="146" t="s">
        <v>124</v>
      </c>
      <c r="AU185" s="146" t="s">
        <v>82</v>
      </c>
      <c r="AY185" s="18" t="s">
        <v>122</v>
      </c>
      <c r="BE185" s="147">
        <f>IF(N185="základní",J185,0)</f>
        <v>0</v>
      </c>
      <c r="BF185" s="147">
        <f>IF(N185="snížená",J185,0)</f>
        <v>0</v>
      </c>
      <c r="BG185" s="147">
        <f>IF(N185="zákl. přenesená",J185,0)</f>
        <v>0</v>
      </c>
      <c r="BH185" s="147">
        <f>IF(N185="sníž. přenesená",J185,0)</f>
        <v>0</v>
      </c>
      <c r="BI185" s="147">
        <f>IF(N185="nulová",J185,0)</f>
        <v>0</v>
      </c>
      <c r="BJ185" s="18" t="s">
        <v>80</v>
      </c>
      <c r="BK185" s="147">
        <f>ROUND(I185*H185,2)</f>
        <v>0</v>
      </c>
      <c r="BL185" s="18" t="s">
        <v>129</v>
      </c>
      <c r="BM185" s="146" t="s">
        <v>239</v>
      </c>
    </row>
    <row r="186" spans="1:65" s="2" customFormat="1" ht="10.199999999999999">
      <c r="A186" s="33"/>
      <c r="B186" s="34"/>
      <c r="C186" s="33"/>
      <c r="D186" s="148" t="s">
        <v>131</v>
      </c>
      <c r="E186" s="33"/>
      <c r="F186" s="149" t="s">
        <v>240</v>
      </c>
      <c r="G186" s="33"/>
      <c r="H186" s="33"/>
      <c r="I186" s="150"/>
      <c r="J186" s="33"/>
      <c r="K186" s="33"/>
      <c r="L186" s="34"/>
      <c r="M186" s="151"/>
      <c r="N186" s="152"/>
      <c r="O186" s="54"/>
      <c r="P186" s="54"/>
      <c r="Q186" s="54"/>
      <c r="R186" s="54"/>
      <c r="S186" s="54"/>
      <c r="T186" s="55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T186" s="18" t="s">
        <v>131</v>
      </c>
      <c r="AU186" s="18" t="s">
        <v>82</v>
      </c>
    </row>
    <row r="187" spans="1:65" s="14" customFormat="1" ht="10.199999999999999">
      <c r="B187" s="161"/>
      <c r="D187" s="154" t="s">
        <v>133</v>
      </c>
      <c r="E187" s="162" t="s">
        <v>3</v>
      </c>
      <c r="F187" s="163" t="s">
        <v>241</v>
      </c>
      <c r="H187" s="164">
        <v>7</v>
      </c>
      <c r="I187" s="165"/>
      <c r="L187" s="161"/>
      <c r="M187" s="166"/>
      <c r="N187" s="167"/>
      <c r="O187" s="167"/>
      <c r="P187" s="167"/>
      <c r="Q187" s="167"/>
      <c r="R187" s="167"/>
      <c r="S187" s="167"/>
      <c r="T187" s="168"/>
      <c r="AT187" s="162" t="s">
        <v>133</v>
      </c>
      <c r="AU187" s="162" t="s">
        <v>82</v>
      </c>
      <c r="AV187" s="14" t="s">
        <v>82</v>
      </c>
      <c r="AW187" s="14" t="s">
        <v>33</v>
      </c>
      <c r="AX187" s="14" t="s">
        <v>72</v>
      </c>
      <c r="AY187" s="162" t="s">
        <v>122</v>
      </c>
    </row>
    <row r="188" spans="1:65" s="2" customFormat="1" ht="33" customHeight="1">
      <c r="A188" s="33"/>
      <c r="B188" s="134"/>
      <c r="C188" s="135" t="s">
        <v>242</v>
      </c>
      <c r="D188" s="135" t="s">
        <v>124</v>
      </c>
      <c r="E188" s="136" t="s">
        <v>243</v>
      </c>
      <c r="F188" s="137" t="s">
        <v>244</v>
      </c>
      <c r="G188" s="138" t="s">
        <v>127</v>
      </c>
      <c r="H188" s="139">
        <v>28</v>
      </c>
      <c r="I188" s="140"/>
      <c r="J188" s="141">
        <f>ROUND(I188*H188,2)</f>
        <v>0</v>
      </c>
      <c r="K188" s="137" t="s">
        <v>128</v>
      </c>
      <c r="L188" s="34"/>
      <c r="M188" s="142" t="s">
        <v>3</v>
      </c>
      <c r="N188" s="143" t="s">
        <v>43</v>
      </c>
      <c r="O188" s="54"/>
      <c r="P188" s="144">
        <f>O188*H188</f>
        <v>0</v>
      </c>
      <c r="Q188" s="144">
        <v>0</v>
      </c>
      <c r="R188" s="144">
        <f>Q188*H188</f>
        <v>0</v>
      </c>
      <c r="S188" s="144">
        <v>0</v>
      </c>
      <c r="T188" s="145">
        <f>S188*H188</f>
        <v>0</v>
      </c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R188" s="146" t="s">
        <v>129</v>
      </c>
      <c r="AT188" s="146" t="s">
        <v>124</v>
      </c>
      <c r="AU188" s="146" t="s">
        <v>82</v>
      </c>
      <c r="AY188" s="18" t="s">
        <v>122</v>
      </c>
      <c r="BE188" s="147">
        <f>IF(N188="základní",J188,0)</f>
        <v>0</v>
      </c>
      <c r="BF188" s="147">
        <f>IF(N188="snížená",J188,0)</f>
        <v>0</v>
      </c>
      <c r="BG188" s="147">
        <f>IF(N188="zákl. přenesená",J188,0)</f>
        <v>0</v>
      </c>
      <c r="BH188" s="147">
        <f>IF(N188="sníž. přenesená",J188,0)</f>
        <v>0</v>
      </c>
      <c r="BI188" s="147">
        <f>IF(N188="nulová",J188,0)</f>
        <v>0</v>
      </c>
      <c r="BJ188" s="18" t="s">
        <v>80</v>
      </c>
      <c r="BK188" s="147">
        <f>ROUND(I188*H188,2)</f>
        <v>0</v>
      </c>
      <c r="BL188" s="18" t="s">
        <v>129</v>
      </c>
      <c r="BM188" s="146" t="s">
        <v>245</v>
      </c>
    </row>
    <row r="189" spans="1:65" s="2" customFormat="1" ht="10.199999999999999">
      <c r="A189" s="33"/>
      <c r="B189" s="34"/>
      <c r="C189" s="33"/>
      <c r="D189" s="148" t="s">
        <v>131</v>
      </c>
      <c r="E189" s="33"/>
      <c r="F189" s="149" t="s">
        <v>246</v>
      </c>
      <c r="G189" s="33"/>
      <c r="H189" s="33"/>
      <c r="I189" s="150"/>
      <c r="J189" s="33"/>
      <c r="K189" s="33"/>
      <c r="L189" s="34"/>
      <c r="M189" s="151"/>
      <c r="N189" s="152"/>
      <c r="O189" s="54"/>
      <c r="P189" s="54"/>
      <c r="Q189" s="54"/>
      <c r="R189" s="54"/>
      <c r="S189" s="54"/>
      <c r="T189" s="55"/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T189" s="18" t="s">
        <v>131</v>
      </c>
      <c r="AU189" s="18" t="s">
        <v>82</v>
      </c>
    </row>
    <row r="190" spans="1:65" s="14" customFormat="1" ht="10.199999999999999">
      <c r="B190" s="161"/>
      <c r="D190" s="154" t="s">
        <v>133</v>
      </c>
      <c r="E190" s="162" t="s">
        <v>3</v>
      </c>
      <c r="F190" s="163" t="s">
        <v>241</v>
      </c>
      <c r="H190" s="164">
        <v>7</v>
      </c>
      <c r="I190" s="165"/>
      <c r="L190" s="161"/>
      <c r="M190" s="166"/>
      <c r="N190" s="167"/>
      <c r="O190" s="167"/>
      <c r="P190" s="167"/>
      <c r="Q190" s="167"/>
      <c r="R190" s="167"/>
      <c r="S190" s="167"/>
      <c r="T190" s="168"/>
      <c r="AT190" s="162" t="s">
        <v>133</v>
      </c>
      <c r="AU190" s="162" t="s">
        <v>82</v>
      </c>
      <c r="AV190" s="14" t="s">
        <v>82</v>
      </c>
      <c r="AW190" s="14" t="s">
        <v>33</v>
      </c>
      <c r="AX190" s="14" t="s">
        <v>72</v>
      </c>
      <c r="AY190" s="162" t="s">
        <v>122</v>
      </c>
    </row>
    <row r="191" spans="1:65" s="14" customFormat="1" ht="10.199999999999999">
      <c r="B191" s="161"/>
      <c r="D191" s="154" t="s">
        <v>133</v>
      </c>
      <c r="E191" s="162" t="s">
        <v>3</v>
      </c>
      <c r="F191" s="163" t="s">
        <v>247</v>
      </c>
      <c r="H191" s="164">
        <v>14</v>
      </c>
      <c r="I191" s="165"/>
      <c r="L191" s="161"/>
      <c r="M191" s="166"/>
      <c r="N191" s="167"/>
      <c r="O191" s="167"/>
      <c r="P191" s="167"/>
      <c r="Q191" s="167"/>
      <c r="R191" s="167"/>
      <c r="S191" s="167"/>
      <c r="T191" s="168"/>
      <c r="AT191" s="162" t="s">
        <v>133</v>
      </c>
      <c r="AU191" s="162" t="s">
        <v>82</v>
      </c>
      <c r="AV191" s="14" t="s">
        <v>82</v>
      </c>
      <c r="AW191" s="14" t="s">
        <v>33</v>
      </c>
      <c r="AX191" s="14" t="s">
        <v>72</v>
      </c>
      <c r="AY191" s="162" t="s">
        <v>122</v>
      </c>
    </row>
    <row r="192" spans="1:65" s="14" customFormat="1" ht="10.199999999999999">
      <c r="B192" s="161"/>
      <c r="D192" s="154" t="s">
        <v>133</v>
      </c>
      <c r="E192" s="162" t="s">
        <v>3</v>
      </c>
      <c r="F192" s="163" t="s">
        <v>248</v>
      </c>
      <c r="H192" s="164">
        <v>7</v>
      </c>
      <c r="I192" s="165"/>
      <c r="L192" s="161"/>
      <c r="M192" s="166"/>
      <c r="N192" s="167"/>
      <c r="O192" s="167"/>
      <c r="P192" s="167"/>
      <c r="Q192" s="167"/>
      <c r="R192" s="167"/>
      <c r="S192" s="167"/>
      <c r="T192" s="168"/>
      <c r="AT192" s="162" t="s">
        <v>133</v>
      </c>
      <c r="AU192" s="162" t="s">
        <v>82</v>
      </c>
      <c r="AV192" s="14" t="s">
        <v>82</v>
      </c>
      <c r="AW192" s="14" t="s">
        <v>33</v>
      </c>
      <c r="AX192" s="14" t="s">
        <v>72</v>
      </c>
      <c r="AY192" s="162" t="s">
        <v>122</v>
      </c>
    </row>
    <row r="193" spans="1:65" s="2" customFormat="1" ht="33" customHeight="1">
      <c r="A193" s="33"/>
      <c r="B193" s="134"/>
      <c r="C193" s="135" t="s">
        <v>249</v>
      </c>
      <c r="D193" s="135" t="s">
        <v>124</v>
      </c>
      <c r="E193" s="136" t="s">
        <v>250</v>
      </c>
      <c r="F193" s="137" t="s">
        <v>251</v>
      </c>
      <c r="G193" s="138" t="s">
        <v>127</v>
      </c>
      <c r="H193" s="139">
        <v>28</v>
      </c>
      <c r="I193" s="140"/>
      <c r="J193" s="141">
        <f>ROUND(I193*H193,2)</f>
        <v>0</v>
      </c>
      <c r="K193" s="137" t="s">
        <v>128</v>
      </c>
      <c r="L193" s="34"/>
      <c r="M193" s="142" t="s">
        <v>3</v>
      </c>
      <c r="N193" s="143" t="s">
        <v>43</v>
      </c>
      <c r="O193" s="54"/>
      <c r="P193" s="144">
        <f>O193*H193</f>
        <v>0</v>
      </c>
      <c r="Q193" s="144">
        <v>0</v>
      </c>
      <c r="R193" s="144">
        <f>Q193*H193</f>
        <v>0</v>
      </c>
      <c r="S193" s="144">
        <v>0</v>
      </c>
      <c r="T193" s="145">
        <f>S193*H193</f>
        <v>0</v>
      </c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R193" s="146" t="s">
        <v>129</v>
      </c>
      <c r="AT193" s="146" t="s">
        <v>124</v>
      </c>
      <c r="AU193" s="146" t="s">
        <v>82</v>
      </c>
      <c r="AY193" s="18" t="s">
        <v>122</v>
      </c>
      <c r="BE193" s="147">
        <f>IF(N193="základní",J193,0)</f>
        <v>0</v>
      </c>
      <c r="BF193" s="147">
        <f>IF(N193="snížená",J193,0)</f>
        <v>0</v>
      </c>
      <c r="BG193" s="147">
        <f>IF(N193="zákl. přenesená",J193,0)</f>
        <v>0</v>
      </c>
      <c r="BH193" s="147">
        <f>IF(N193="sníž. přenesená",J193,0)</f>
        <v>0</v>
      </c>
      <c r="BI193" s="147">
        <f>IF(N193="nulová",J193,0)</f>
        <v>0</v>
      </c>
      <c r="BJ193" s="18" t="s">
        <v>80</v>
      </c>
      <c r="BK193" s="147">
        <f>ROUND(I193*H193,2)</f>
        <v>0</v>
      </c>
      <c r="BL193" s="18" t="s">
        <v>129</v>
      </c>
      <c r="BM193" s="146" t="s">
        <v>252</v>
      </c>
    </row>
    <row r="194" spans="1:65" s="2" customFormat="1" ht="10.199999999999999">
      <c r="A194" s="33"/>
      <c r="B194" s="34"/>
      <c r="C194" s="33"/>
      <c r="D194" s="148" t="s">
        <v>131</v>
      </c>
      <c r="E194" s="33"/>
      <c r="F194" s="149" t="s">
        <v>253</v>
      </c>
      <c r="G194" s="33"/>
      <c r="H194" s="33"/>
      <c r="I194" s="150"/>
      <c r="J194" s="33"/>
      <c r="K194" s="33"/>
      <c r="L194" s="34"/>
      <c r="M194" s="151"/>
      <c r="N194" s="152"/>
      <c r="O194" s="54"/>
      <c r="P194" s="54"/>
      <c r="Q194" s="54"/>
      <c r="R194" s="54"/>
      <c r="S194" s="54"/>
      <c r="T194" s="55"/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T194" s="18" t="s">
        <v>131</v>
      </c>
      <c r="AU194" s="18" t="s">
        <v>82</v>
      </c>
    </row>
    <row r="195" spans="1:65" s="14" customFormat="1" ht="10.199999999999999">
      <c r="B195" s="161"/>
      <c r="D195" s="154" t="s">
        <v>133</v>
      </c>
      <c r="E195" s="162" t="s">
        <v>3</v>
      </c>
      <c r="F195" s="163" t="s">
        <v>254</v>
      </c>
      <c r="H195" s="164">
        <v>21</v>
      </c>
      <c r="I195" s="165"/>
      <c r="L195" s="161"/>
      <c r="M195" s="166"/>
      <c r="N195" s="167"/>
      <c r="O195" s="167"/>
      <c r="P195" s="167"/>
      <c r="Q195" s="167"/>
      <c r="R195" s="167"/>
      <c r="S195" s="167"/>
      <c r="T195" s="168"/>
      <c r="AT195" s="162" t="s">
        <v>133</v>
      </c>
      <c r="AU195" s="162" t="s">
        <v>82</v>
      </c>
      <c r="AV195" s="14" t="s">
        <v>82</v>
      </c>
      <c r="AW195" s="14" t="s">
        <v>33</v>
      </c>
      <c r="AX195" s="14" t="s">
        <v>72</v>
      </c>
      <c r="AY195" s="162" t="s">
        <v>122</v>
      </c>
    </row>
    <row r="196" spans="1:65" s="14" customFormat="1" ht="10.199999999999999">
      <c r="B196" s="161"/>
      <c r="D196" s="154" t="s">
        <v>133</v>
      </c>
      <c r="E196" s="162" t="s">
        <v>3</v>
      </c>
      <c r="F196" s="163" t="s">
        <v>255</v>
      </c>
      <c r="H196" s="164">
        <v>7</v>
      </c>
      <c r="I196" s="165"/>
      <c r="L196" s="161"/>
      <c r="M196" s="166"/>
      <c r="N196" s="167"/>
      <c r="O196" s="167"/>
      <c r="P196" s="167"/>
      <c r="Q196" s="167"/>
      <c r="R196" s="167"/>
      <c r="S196" s="167"/>
      <c r="T196" s="168"/>
      <c r="AT196" s="162" t="s">
        <v>133</v>
      </c>
      <c r="AU196" s="162" t="s">
        <v>82</v>
      </c>
      <c r="AV196" s="14" t="s">
        <v>82</v>
      </c>
      <c r="AW196" s="14" t="s">
        <v>33</v>
      </c>
      <c r="AX196" s="14" t="s">
        <v>72</v>
      </c>
      <c r="AY196" s="162" t="s">
        <v>122</v>
      </c>
    </row>
    <row r="197" spans="1:65" s="2" customFormat="1" ht="33" customHeight="1">
      <c r="A197" s="33"/>
      <c r="B197" s="134"/>
      <c r="C197" s="135" t="s">
        <v>256</v>
      </c>
      <c r="D197" s="135" t="s">
        <v>124</v>
      </c>
      <c r="E197" s="136" t="s">
        <v>257</v>
      </c>
      <c r="F197" s="137" t="s">
        <v>258</v>
      </c>
      <c r="G197" s="138" t="s">
        <v>127</v>
      </c>
      <c r="H197" s="139">
        <v>21</v>
      </c>
      <c r="I197" s="140"/>
      <c r="J197" s="141">
        <f>ROUND(I197*H197,2)</f>
        <v>0</v>
      </c>
      <c r="K197" s="137" t="s">
        <v>128</v>
      </c>
      <c r="L197" s="34"/>
      <c r="M197" s="142" t="s">
        <v>3</v>
      </c>
      <c r="N197" s="143" t="s">
        <v>43</v>
      </c>
      <c r="O197" s="54"/>
      <c r="P197" s="144">
        <f>O197*H197</f>
        <v>0</v>
      </c>
      <c r="Q197" s="144">
        <v>0</v>
      </c>
      <c r="R197" s="144">
        <f>Q197*H197</f>
        <v>0</v>
      </c>
      <c r="S197" s="144">
        <v>0</v>
      </c>
      <c r="T197" s="145">
        <f>S197*H197</f>
        <v>0</v>
      </c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R197" s="146" t="s">
        <v>129</v>
      </c>
      <c r="AT197" s="146" t="s">
        <v>124</v>
      </c>
      <c r="AU197" s="146" t="s">
        <v>82</v>
      </c>
      <c r="AY197" s="18" t="s">
        <v>122</v>
      </c>
      <c r="BE197" s="147">
        <f>IF(N197="základní",J197,0)</f>
        <v>0</v>
      </c>
      <c r="BF197" s="147">
        <f>IF(N197="snížená",J197,0)</f>
        <v>0</v>
      </c>
      <c r="BG197" s="147">
        <f>IF(N197="zákl. přenesená",J197,0)</f>
        <v>0</v>
      </c>
      <c r="BH197" s="147">
        <f>IF(N197="sníž. přenesená",J197,0)</f>
        <v>0</v>
      </c>
      <c r="BI197" s="147">
        <f>IF(N197="nulová",J197,0)</f>
        <v>0</v>
      </c>
      <c r="BJ197" s="18" t="s">
        <v>80</v>
      </c>
      <c r="BK197" s="147">
        <f>ROUND(I197*H197,2)</f>
        <v>0</v>
      </c>
      <c r="BL197" s="18" t="s">
        <v>129</v>
      </c>
      <c r="BM197" s="146" t="s">
        <v>259</v>
      </c>
    </row>
    <row r="198" spans="1:65" s="2" customFormat="1" ht="10.199999999999999">
      <c r="A198" s="33"/>
      <c r="B198" s="34"/>
      <c r="C198" s="33"/>
      <c r="D198" s="148" t="s">
        <v>131</v>
      </c>
      <c r="E198" s="33"/>
      <c r="F198" s="149" t="s">
        <v>260</v>
      </c>
      <c r="G198" s="33"/>
      <c r="H198" s="33"/>
      <c r="I198" s="150"/>
      <c r="J198" s="33"/>
      <c r="K198" s="33"/>
      <c r="L198" s="34"/>
      <c r="M198" s="151"/>
      <c r="N198" s="152"/>
      <c r="O198" s="54"/>
      <c r="P198" s="54"/>
      <c r="Q198" s="54"/>
      <c r="R198" s="54"/>
      <c r="S198" s="54"/>
      <c r="T198" s="55"/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T198" s="18" t="s">
        <v>131</v>
      </c>
      <c r="AU198" s="18" t="s">
        <v>82</v>
      </c>
    </row>
    <row r="199" spans="1:65" s="14" customFormat="1" ht="10.199999999999999">
      <c r="B199" s="161"/>
      <c r="D199" s="154" t="s">
        <v>133</v>
      </c>
      <c r="E199" s="162" t="s">
        <v>3</v>
      </c>
      <c r="F199" s="163" t="s">
        <v>261</v>
      </c>
      <c r="H199" s="164">
        <v>7</v>
      </c>
      <c r="I199" s="165"/>
      <c r="L199" s="161"/>
      <c r="M199" s="166"/>
      <c r="N199" s="167"/>
      <c r="O199" s="167"/>
      <c r="P199" s="167"/>
      <c r="Q199" s="167"/>
      <c r="R199" s="167"/>
      <c r="S199" s="167"/>
      <c r="T199" s="168"/>
      <c r="AT199" s="162" t="s">
        <v>133</v>
      </c>
      <c r="AU199" s="162" t="s">
        <v>82</v>
      </c>
      <c r="AV199" s="14" t="s">
        <v>82</v>
      </c>
      <c r="AW199" s="14" t="s">
        <v>33</v>
      </c>
      <c r="AX199" s="14" t="s">
        <v>72</v>
      </c>
      <c r="AY199" s="162" t="s">
        <v>122</v>
      </c>
    </row>
    <row r="200" spans="1:65" s="14" customFormat="1" ht="10.199999999999999">
      <c r="B200" s="161"/>
      <c r="D200" s="154" t="s">
        <v>133</v>
      </c>
      <c r="E200" s="162" t="s">
        <v>3</v>
      </c>
      <c r="F200" s="163" t="s">
        <v>262</v>
      </c>
      <c r="H200" s="164">
        <v>7</v>
      </c>
      <c r="I200" s="165"/>
      <c r="L200" s="161"/>
      <c r="M200" s="166"/>
      <c r="N200" s="167"/>
      <c r="O200" s="167"/>
      <c r="P200" s="167"/>
      <c r="Q200" s="167"/>
      <c r="R200" s="167"/>
      <c r="S200" s="167"/>
      <c r="T200" s="168"/>
      <c r="AT200" s="162" t="s">
        <v>133</v>
      </c>
      <c r="AU200" s="162" t="s">
        <v>82</v>
      </c>
      <c r="AV200" s="14" t="s">
        <v>82</v>
      </c>
      <c r="AW200" s="14" t="s">
        <v>33</v>
      </c>
      <c r="AX200" s="14" t="s">
        <v>72</v>
      </c>
      <c r="AY200" s="162" t="s">
        <v>122</v>
      </c>
    </row>
    <row r="201" spans="1:65" s="14" customFormat="1" ht="10.199999999999999">
      <c r="B201" s="161"/>
      <c r="D201" s="154" t="s">
        <v>133</v>
      </c>
      <c r="E201" s="162" t="s">
        <v>3</v>
      </c>
      <c r="F201" s="163" t="s">
        <v>263</v>
      </c>
      <c r="H201" s="164">
        <v>7</v>
      </c>
      <c r="I201" s="165"/>
      <c r="L201" s="161"/>
      <c r="M201" s="166"/>
      <c r="N201" s="167"/>
      <c r="O201" s="167"/>
      <c r="P201" s="167"/>
      <c r="Q201" s="167"/>
      <c r="R201" s="167"/>
      <c r="S201" s="167"/>
      <c r="T201" s="168"/>
      <c r="AT201" s="162" t="s">
        <v>133</v>
      </c>
      <c r="AU201" s="162" t="s">
        <v>82</v>
      </c>
      <c r="AV201" s="14" t="s">
        <v>82</v>
      </c>
      <c r="AW201" s="14" t="s">
        <v>33</v>
      </c>
      <c r="AX201" s="14" t="s">
        <v>72</v>
      </c>
      <c r="AY201" s="162" t="s">
        <v>122</v>
      </c>
    </row>
    <row r="202" spans="1:65" s="2" customFormat="1" ht="16.5" customHeight="1">
      <c r="A202" s="33"/>
      <c r="B202" s="134"/>
      <c r="C202" s="135" t="s">
        <v>264</v>
      </c>
      <c r="D202" s="135" t="s">
        <v>124</v>
      </c>
      <c r="E202" s="136" t="s">
        <v>265</v>
      </c>
      <c r="F202" s="137" t="s">
        <v>266</v>
      </c>
      <c r="G202" s="138" t="s">
        <v>267</v>
      </c>
      <c r="H202" s="139">
        <v>1</v>
      </c>
      <c r="I202" s="140"/>
      <c r="J202" s="141">
        <f>ROUND(I202*H202,2)</f>
        <v>0</v>
      </c>
      <c r="K202" s="137" t="s">
        <v>3</v>
      </c>
      <c r="L202" s="34"/>
      <c r="M202" s="142" t="s">
        <v>3</v>
      </c>
      <c r="N202" s="143" t="s">
        <v>43</v>
      </c>
      <c r="O202" s="54"/>
      <c r="P202" s="144">
        <f>O202*H202</f>
        <v>0</v>
      </c>
      <c r="Q202" s="144">
        <v>0</v>
      </c>
      <c r="R202" s="144">
        <f>Q202*H202</f>
        <v>0</v>
      </c>
      <c r="S202" s="144">
        <v>0</v>
      </c>
      <c r="T202" s="145">
        <f>S202*H202</f>
        <v>0</v>
      </c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R202" s="146" t="s">
        <v>129</v>
      </c>
      <c r="AT202" s="146" t="s">
        <v>124</v>
      </c>
      <c r="AU202" s="146" t="s">
        <v>82</v>
      </c>
      <c r="AY202" s="18" t="s">
        <v>122</v>
      </c>
      <c r="BE202" s="147">
        <f>IF(N202="základní",J202,0)</f>
        <v>0</v>
      </c>
      <c r="BF202" s="147">
        <f>IF(N202="snížená",J202,0)</f>
        <v>0</v>
      </c>
      <c r="BG202" s="147">
        <f>IF(N202="zákl. přenesená",J202,0)</f>
        <v>0</v>
      </c>
      <c r="BH202" s="147">
        <f>IF(N202="sníž. přenesená",J202,0)</f>
        <v>0</v>
      </c>
      <c r="BI202" s="147">
        <f>IF(N202="nulová",J202,0)</f>
        <v>0</v>
      </c>
      <c r="BJ202" s="18" t="s">
        <v>80</v>
      </c>
      <c r="BK202" s="147">
        <f>ROUND(I202*H202,2)</f>
        <v>0</v>
      </c>
      <c r="BL202" s="18" t="s">
        <v>129</v>
      </c>
      <c r="BM202" s="146" t="s">
        <v>268</v>
      </c>
    </row>
    <row r="203" spans="1:65" s="14" customFormat="1" ht="10.199999999999999">
      <c r="B203" s="161"/>
      <c r="D203" s="154" t="s">
        <v>133</v>
      </c>
      <c r="E203" s="162" t="s">
        <v>3</v>
      </c>
      <c r="F203" s="163" t="s">
        <v>269</v>
      </c>
      <c r="H203" s="164">
        <v>1</v>
      </c>
      <c r="I203" s="165"/>
      <c r="L203" s="161"/>
      <c r="M203" s="166"/>
      <c r="N203" s="167"/>
      <c r="O203" s="167"/>
      <c r="P203" s="167"/>
      <c r="Q203" s="167"/>
      <c r="R203" s="167"/>
      <c r="S203" s="167"/>
      <c r="T203" s="168"/>
      <c r="AT203" s="162" t="s">
        <v>133</v>
      </c>
      <c r="AU203" s="162" t="s">
        <v>82</v>
      </c>
      <c r="AV203" s="14" t="s">
        <v>82</v>
      </c>
      <c r="AW203" s="14" t="s">
        <v>33</v>
      </c>
      <c r="AX203" s="14" t="s">
        <v>72</v>
      </c>
      <c r="AY203" s="162" t="s">
        <v>122</v>
      </c>
    </row>
    <row r="204" spans="1:65" s="2" customFormat="1" ht="24.15" customHeight="1">
      <c r="A204" s="33"/>
      <c r="B204" s="134"/>
      <c r="C204" s="135" t="s">
        <v>270</v>
      </c>
      <c r="D204" s="135" t="s">
        <v>124</v>
      </c>
      <c r="E204" s="136" t="s">
        <v>271</v>
      </c>
      <c r="F204" s="137" t="s">
        <v>272</v>
      </c>
      <c r="G204" s="138" t="s">
        <v>186</v>
      </c>
      <c r="H204" s="139">
        <v>183.9</v>
      </c>
      <c r="I204" s="140"/>
      <c r="J204" s="141">
        <f>ROUND(I204*H204,2)</f>
        <v>0</v>
      </c>
      <c r="K204" s="137" t="s">
        <v>128</v>
      </c>
      <c r="L204" s="34"/>
      <c r="M204" s="142" t="s">
        <v>3</v>
      </c>
      <c r="N204" s="143" t="s">
        <v>43</v>
      </c>
      <c r="O204" s="54"/>
      <c r="P204" s="144">
        <f>O204*H204</f>
        <v>0</v>
      </c>
      <c r="Q204" s="144">
        <v>0</v>
      </c>
      <c r="R204" s="144">
        <f>Q204*H204</f>
        <v>0</v>
      </c>
      <c r="S204" s="144">
        <v>0</v>
      </c>
      <c r="T204" s="145">
        <f>S204*H204</f>
        <v>0</v>
      </c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R204" s="146" t="s">
        <v>129</v>
      </c>
      <c r="AT204" s="146" t="s">
        <v>124</v>
      </c>
      <c r="AU204" s="146" t="s">
        <v>82</v>
      </c>
      <c r="AY204" s="18" t="s">
        <v>122</v>
      </c>
      <c r="BE204" s="147">
        <f>IF(N204="základní",J204,0)</f>
        <v>0</v>
      </c>
      <c r="BF204" s="147">
        <f>IF(N204="snížená",J204,0)</f>
        <v>0</v>
      </c>
      <c r="BG204" s="147">
        <f>IF(N204="zákl. přenesená",J204,0)</f>
        <v>0</v>
      </c>
      <c r="BH204" s="147">
        <f>IF(N204="sníž. přenesená",J204,0)</f>
        <v>0</v>
      </c>
      <c r="BI204" s="147">
        <f>IF(N204="nulová",J204,0)</f>
        <v>0</v>
      </c>
      <c r="BJ204" s="18" t="s">
        <v>80</v>
      </c>
      <c r="BK204" s="147">
        <f>ROUND(I204*H204,2)</f>
        <v>0</v>
      </c>
      <c r="BL204" s="18" t="s">
        <v>129</v>
      </c>
      <c r="BM204" s="146" t="s">
        <v>273</v>
      </c>
    </row>
    <row r="205" spans="1:65" s="2" customFormat="1" ht="10.199999999999999">
      <c r="A205" s="33"/>
      <c r="B205" s="34"/>
      <c r="C205" s="33"/>
      <c r="D205" s="148" t="s">
        <v>131</v>
      </c>
      <c r="E205" s="33"/>
      <c r="F205" s="149" t="s">
        <v>274</v>
      </c>
      <c r="G205" s="33"/>
      <c r="H205" s="33"/>
      <c r="I205" s="150"/>
      <c r="J205" s="33"/>
      <c r="K205" s="33"/>
      <c r="L205" s="34"/>
      <c r="M205" s="151"/>
      <c r="N205" s="152"/>
      <c r="O205" s="54"/>
      <c r="P205" s="54"/>
      <c r="Q205" s="54"/>
      <c r="R205" s="54"/>
      <c r="S205" s="54"/>
      <c r="T205" s="55"/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T205" s="18" t="s">
        <v>131</v>
      </c>
      <c r="AU205" s="18" t="s">
        <v>82</v>
      </c>
    </row>
    <row r="206" spans="1:65" s="13" customFormat="1" ht="10.199999999999999">
      <c r="B206" s="153"/>
      <c r="D206" s="154" t="s">
        <v>133</v>
      </c>
      <c r="E206" s="155" t="s">
        <v>3</v>
      </c>
      <c r="F206" s="156" t="s">
        <v>275</v>
      </c>
      <c r="H206" s="155" t="s">
        <v>3</v>
      </c>
      <c r="I206" s="157"/>
      <c r="L206" s="153"/>
      <c r="M206" s="158"/>
      <c r="N206" s="159"/>
      <c r="O206" s="159"/>
      <c r="P206" s="159"/>
      <c r="Q206" s="159"/>
      <c r="R206" s="159"/>
      <c r="S206" s="159"/>
      <c r="T206" s="160"/>
      <c r="AT206" s="155" t="s">
        <v>133</v>
      </c>
      <c r="AU206" s="155" t="s">
        <v>82</v>
      </c>
      <c r="AV206" s="13" t="s">
        <v>80</v>
      </c>
      <c r="AW206" s="13" t="s">
        <v>33</v>
      </c>
      <c r="AX206" s="13" t="s">
        <v>72</v>
      </c>
      <c r="AY206" s="155" t="s">
        <v>122</v>
      </c>
    </row>
    <row r="207" spans="1:65" s="14" customFormat="1" ht="10.199999999999999">
      <c r="B207" s="161"/>
      <c r="D207" s="154" t="s">
        <v>133</v>
      </c>
      <c r="E207" s="162" t="s">
        <v>3</v>
      </c>
      <c r="F207" s="163" t="s">
        <v>276</v>
      </c>
      <c r="H207" s="164">
        <v>183.9</v>
      </c>
      <c r="I207" s="165"/>
      <c r="L207" s="161"/>
      <c r="M207" s="166"/>
      <c r="N207" s="167"/>
      <c r="O207" s="167"/>
      <c r="P207" s="167"/>
      <c r="Q207" s="167"/>
      <c r="R207" s="167"/>
      <c r="S207" s="167"/>
      <c r="T207" s="168"/>
      <c r="AT207" s="162" t="s">
        <v>133</v>
      </c>
      <c r="AU207" s="162" t="s">
        <v>82</v>
      </c>
      <c r="AV207" s="14" t="s">
        <v>82</v>
      </c>
      <c r="AW207" s="14" t="s">
        <v>33</v>
      </c>
      <c r="AX207" s="14" t="s">
        <v>72</v>
      </c>
      <c r="AY207" s="162" t="s">
        <v>122</v>
      </c>
    </row>
    <row r="208" spans="1:65" s="2" customFormat="1" ht="37.799999999999997" customHeight="1">
      <c r="A208" s="33"/>
      <c r="B208" s="134"/>
      <c r="C208" s="135" t="s">
        <v>8</v>
      </c>
      <c r="D208" s="135" t="s">
        <v>124</v>
      </c>
      <c r="E208" s="136" t="s">
        <v>277</v>
      </c>
      <c r="F208" s="137" t="s">
        <v>278</v>
      </c>
      <c r="G208" s="138" t="s">
        <v>186</v>
      </c>
      <c r="H208" s="139">
        <v>183.9</v>
      </c>
      <c r="I208" s="140"/>
      <c r="J208" s="141">
        <f>ROUND(I208*H208,2)</f>
        <v>0</v>
      </c>
      <c r="K208" s="137" t="s">
        <v>128</v>
      </c>
      <c r="L208" s="34"/>
      <c r="M208" s="142" t="s">
        <v>3</v>
      </c>
      <c r="N208" s="143" t="s">
        <v>43</v>
      </c>
      <c r="O208" s="54"/>
      <c r="P208" s="144">
        <f>O208*H208</f>
        <v>0</v>
      </c>
      <c r="Q208" s="144">
        <v>0</v>
      </c>
      <c r="R208" s="144">
        <f>Q208*H208</f>
        <v>0</v>
      </c>
      <c r="S208" s="144">
        <v>0</v>
      </c>
      <c r="T208" s="145">
        <f>S208*H208</f>
        <v>0</v>
      </c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R208" s="146" t="s">
        <v>129</v>
      </c>
      <c r="AT208" s="146" t="s">
        <v>124</v>
      </c>
      <c r="AU208" s="146" t="s">
        <v>82</v>
      </c>
      <c r="AY208" s="18" t="s">
        <v>122</v>
      </c>
      <c r="BE208" s="147">
        <f>IF(N208="základní",J208,0)</f>
        <v>0</v>
      </c>
      <c r="BF208" s="147">
        <f>IF(N208="snížená",J208,0)</f>
        <v>0</v>
      </c>
      <c r="BG208" s="147">
        <f>IF(N208="zákl. přenesená",J208,0)</f>
        <v>0</v>
      </c>
      <c r="BH208" s="147">
        <f>IF(N208="sníž. přenesená",J208,0)</f>
        <v>0</v>
      </c>
      <c r="BI208" s="147">
        <f>IF(N208="nulová",J208,0)</f>
        <v>0</v>
      </c>
      <c r="BJ208" s="18" t="s">
        <v>80</v>
      </c>
      <c r="BK208" s="147">
        <f>ROUND(I208*H208,2)</f>
        <v>0</v>
      </c>
      <c r="BL208" s="18" t="s">
        <v>129</v>
      </c>
      <c r="BM208" s="146" t="s">
        <v>279</v>
      </c>
    </row>
    <row r="209" spans="1:65" s="2" customFormat="1" ht="10.199999999999999">
      <c r="A209" s="33"/>
      <c r="B209" s="34"/>
      <c r="C209" s="33"/>
      <c r="D209" s="148" t="s">
        <v>131</v>
      </c>
      <c r="E209" s="33"/>
      <c r="F209" s="149" t="s">
        <v>280</v>
      </c>
      <c r="G209" s="33"/>
      <c r="H209" s="33"/>
      <c r="I209" s="150"/>
      <c r="J209" s="33"/>
      <c r="K209" s="33"/>
      <c r="L209" s="34"/>
      <c r="M209" s="151"/>
      <c r="N209" s="152"/>
      <c r="O209" s="54"/>
      <c r="P209" s="54"/>
      <c r="Q209" s="54"/>
      <c r="R209" s="54"/>
      <c r="S209" s="54"/>
      <c r="T209" s="55"/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T209" s="18" t="s">
        <v>131</v>
      </c>
      <c r="AU209" s="18" t="s">
        <v>82</v>
      </c>
    </row>
    <row r="210" spans="1:65" s="2" customFormat="1" ht="37.799999999999997" customHeight="1">
      <c r="A210" s="33"/>
      <c r="B210" s="134"/>
      <c r="C210" s="135" t="s">
        <v>281</v>
      </c>
      <c r="D210" s="135" t="s">
        <v>124</v>
      </c>
      <c r="E210" s="136" t="s">
        <v>282</v>
      </c>
      <c r="F210" s="137" t="s">
        <v>283</v>
      </c>
      <c r="G210" s="138" t="s">
        <v>186</v>
      </c>
      <c r="H210" s="139">
        <v>508.89100000000002</v>
      </c>
      <c r="I210" s="140"/>
      <c r="J210" s="141">
        <f>ROUND(I210*H210,2)</f>
        <v>0</v>
      </c>
      <c r="K210" s="137" t="s">
        <v>128</v>
      </c>
      <c r="L210" s="34"/>
      <c r="M210" s="142" t="s">
        <v>3</v>
      </c>
      <c r="N210" s="143" t="s">
        <v>43</v>
      </c>
      <c r="O210" s="54"/>
      <c r="P210" s="144">
        <f>O210*H210</f>
        <v>0</v>
      </c>
      <c r="Q210" s="144">
        <v>0</v>
      </c>
      <c r="R210" s="144">
        <f>Q210*H210</f>
        <v>0</v>
      </c>
      <c r="S210" s="144">
        <v>0</v>
      </c>
      <c r="T210" s="145">
        <f>S210*H210</f>
        <v>0</v>
      </c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R210" s="146" t="s">
        <v>129</v>
      </c>
      <c r="AT210" s="146" t="s">
        <v>124</v>
      </c>
      <c r="AU210" s="146" t="s">
        <v>82</v>
      </c>
      <c r="AY210" s="18" t="s">
        <v>122</v>
      </c>
      <c r="BE210" s="147">
        <f>IF(N210="základní",J210,0)</f>
        <v>0</v>
      </c>
      <c r="BF210" s="147">
        <f>IF(N210="snížená",J210,0)</f>
        <v>0</v>
      </c>
      <c r="BG210" s="147">
        <f>IF(N210="zákl. přenesená",J210,0)</f>
        <v>0</v>
      </c>
      <c r="BH210" s="147">
        <f>IF(N210="sníž. přenesená",J210,0)</f>
        <v>0</v>
      </c>
      <c r="BI210" s="147">
        <f>IF(N210="nulová",J210,0)</f>
        <v>0</v>
      </c>
      <c r="BJ210" s="18" t="s">
        <v>80</v>
      </c>
      <c r="BK210" s="147">
        <f>ROUND(I210*H210,2)</f>
        <v>0</v>
      </c>
      <c r="BL210" s="18" t="s">
        <v>129</v>
      </c>
      <c r="BM210" s="146" t="s">
        <v>284</v>
      </c>
    </row>
    <row r="211" spans="1:65" s="2" customFormat="1" ht="10.199999999999999">
      <c r="A211" s="33"/>
      <c r="B211" s="34"/>
      <c r="C211" s="33"/>
      <c r="D211" s="148" t="s">
        <v>131</v>
      </c>
      <c r="E211" s="33"/>
      <c r="F211" s="149" t="s">
        <v>285</v>
      </c>
      <c r="G211" s="33"/>
      <c r="H211" s="33"/>
      <c r="I211" s="150"/>
      <c r="J211" s="33"/>
      <c r="K211" s="33"/>
      <c r="L211" s="34"/>
      <c r="M211" s="151"/>
      <c r="N211" s="152"/>
      <c r="O211" s="54"/>
      <c r="P211" s="54"/>
      <c r="Q211" s="54"/>
      <c r="R211" s="54"/>
      <c r="S211" s="54"/>
      <c r="T211" s="55"/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T211" s="18" t="s">
        <v>131</v>
      </c>
      <c r="AU211" s="18" t="s">
        <v>82</v>
      </c>
    </row>
    <row r="212" spans="1:65" s="14" customFormat="1" ht="10.199999999999999">
      <c r="B212" s="161"/>
      <c r="D212" s="154" t="s">
        <v>133</v>
      </c>
      <c r="E212" s="162" t="s">
        <v>3</v>
      </c>
      <c r="F212" s="163" t="s">
        <v>286</v>
      </c>
      <c r="H212" s="164">
        <v>454.30500000000001</v>
      </c>
      <c r="I212" s="165"/>
      <c r="L212" s="161"/>
      <c r="M212" s="166"/>
      <c r="N212" s="167"/>
      <c r="O212" s="167"/>
      <c r="P212" s="167"/>
      <c r="Q212" s="167"/>
      <c r="R212" s="167"/>
      <c r="S212" s="167"/>
      <c r="T212" s="168"/>
      <c r="AT212" s="162" t="s">
        <v>133</v>
      </c>
      <c r="AU212" s="162" t="s">
        <v>82</v>
      </c>
      <c r="AV212" s="14" t="s">
        <v>82</v>
      </c>
      <c r="AW212" s="14" t="s">
        <v>33</v>
      </c>
      <c r="AX212" s="14" t="s">
        <v>72</v>
      </c>
      <c r="AY212" s="162" t="s">
        <v>122</v>
      </c>
    </row>
    <row r="213" spans="1:65" s="14" customFormat="1" ht="10.199999999999999">
      <c r="B213" s="161"/>
      <c r="D213" s="154" t="s">
        <v>133</v>
      </c>
      <c r="E213" s="162" t="s">
        <v>3</v>
      </c>
      <c r="F213" s="163" t="s">
        <v>287</v>
      </c>
      <c r="H213" s="164">
        <v>45.45</v>
      </c>
      <c r="I213" s="165"/>
      <c r="L213" s="161"/>
      <c r="M213" s="166"/>
      <c r="N213" s="167"/>
      <c r="O213" s="167"/>
      <c r="P213" s="167"/>
      <c r="Q213" s="167"/>
      <c r="R213" s="167"/>
      <c r="S213" s="167"/>
      <c r="T213" s="168"/>
      <c r="AT213" s="162" t="s">
        <v>133</v>
      </c>
      <c r="AU213" s="162" t="s">
        <v>82</v>
      </c>
      <c r="AV213" s="14" t="s">
        <v>82</v>
      </c>
      <c r="AW213" s="14" t="s">
        <v>33</v>
      </c>
      <c r="AX213" s="14" t="s">
        <v>72</v>
      </c>
      <c r="AY213" s="162" t="s">
        <v>122</v>
      </c>
    </row>
    <row r="214" spans="1:65" s="14" customFormat="1" ht="10.199999999999999">
      <c r="B214" s="161"/>
      <c r="D214" s="154" t="s">
        <v>133</v>
      </c>
      <c r="E214" s="162" t="s">
        <v>3</v>
      </c>
      <c r="F214" s="163" t="s">
        <v>288</v>
      </c>
      <c r="H214" s="164">
        <v>9.1359999999999992</v>
      </c>
      <c r="I214" s="165"/>
      <c r="L214" s="161"/>
      <c r="M214" s="166"/>
      <c r="N214" s="167"/>
      <c r="O214" s="167"/>
      <c r="P214" s="167"/>
      <c r="Q214" s="167"/>
      <c r="R214" s="167"/>
      <c r="S214" s="167"/>
      <c r="T214" s="168"/>
      <c r="AT214" s="162" t="s">
        <v>133</v>
      </c>
      <c r="AU214" s="162" t="s">
        <v>82</v>
      </c>
      <c r="AV214" s="14" t="s">
        <v>82</v>
      </c>
      <c r="AW214" s="14" t="s">
        <v>33</v>
      </c>
      <c r="AX214" s="14" t="s">
        <v>72</v>
      </c>
      <c r="AY214" s="162" t="s">
        <v>122</v>
      </c>
    </row>
    <row r="215" spans="1:65" s="2" customFormat="1" ht="24.15" customHeight="1">
      <c r="A215" s="33"/>
      <c r="B215" s="134"/>
      <c r="C215" s="135" t="s">
        <v>289</v>
      </c>
      <c r="D215" s="135" t="s">
        <v>124</v>
      </c>
      <c r="E215" s="136" t="s">
        <v>290</v>
      </c>
      <c r="F215" s="137" t="s">
        <v>291</v>
      </c>
      <c r="G215" s="138" t="s">
        <v>186</v>
      </c>
      <c r="H215" s="139">
        <v>508.89100000000002</v>
      </c>
      <c r="I215" s="140"/>
      <c r="J215" s="141">
        <f>ROUND(I215*H215,2)</f>
        <v>0</v>
      </c>
      <c r="K215" s="137" t="s">
        <v>128</v>
      </c>
      <c r="L215" s="34"/>
      <c r="M215" s="142" t="s">
        <v>3</v>
      </c>
      <c r="N215" s="143" t="s">
        <v>43</v>
      </c>
      <c r="O215" s="54"/>
      <c r="P215" s="144">
        <f>O215*H215</f>
        <v>0</v>
      </c>
      <c r="Q215" s="144">
        <v>0</v>
      </c>
      <c r="R215" s="144">
        <f>Q215*H215</f>
        <v>0</v>
      </c>
      <c r="S215" s="144">
        <v>0</v>
      </c>
      <c r="T215" s="145">
        <f>S215*H215</f>
        <v>0</v>
      </c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  <c r="AR215" s="146" t="s">
        <v>129</v>
      </c>
      <c r="AT215" s="146" t="s">
        <v>124</v>
      </c>
      <c r="AU215" s="146" t="s">
        <v>82</v>
      </c>
      <c r="AY215" s="18" t="s">
        <v>122</v>
      </c>
      <c r="BE215" s="147">
        <f>IF(N215="základní",J215,0)</f>
        <v>0</v>
      </c>
      <c r="BF215" s="147">
        <f>IF(N215="snížená",J215,0)</f>
        <v>0</v>
      </c>
      <c r="BG215" s="147">
        <f>IF(N215="zákl. přenesená",J215,0)</f>
        <v>0</v>
      </c>
      <c r="BH215" s="147">
        <f>IF(N215="sníž. přenesená",J215,0)</f>
        <v>0</v>
      </c>
      <c r="BI215" s="147">
        <f>IF(N215="nulová",J215,0)</f>
        <v>0</v>
      </c>
      <c r="BJ215" s="18" t="s">
        <v>80</v>
      </c>
      <c r="BK215" s="147">
        <f>ROUND(I215*H215,2)</f>
        <v>0</v>
      </c>
      <c r="BL215" s="18" t="s">
        <v>129</v>
      </c>
      <c r="BM215" s="146" t="s">
        <v>292</v>
      </c>
    </row>
    <row r="216" spans="1:65" s="2" customFormat="1" ht="10.199999999999999">
      <c r="A216" s="33"/>
      <c r="B216" s="34"/>
      <c r="C216" s="33"/>
      <c r="D216" s="148" t="s">
        <v>131</v>
      </c>
      <c r="E216" s="33"/>
      <c r="F216" s="149" t="s">
        <v>293</v>
      </c>
      <c r="G216" s="33"/>
      <c r="H216" s="33"/>
      <c r="I216" s="150"/>
      <c r="J216" s="33"/>
      <c r="K216" s="33"/>
      <c r="L216" s="34"/>
      <c r="M216" s="151"/>
      <c r="N216" s="152"/>
      <c r="O216" s="54"/>
      <c r="P216" s="54"/>
      <c r="Q216" s="54"/>
      <c r="R216" s="54"/>
      <c r="S216" s="54"/>
      <c r="T216" s="55"/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  <c r="AT216" s="18" t="s">
        <v>131</v>
      </c>
      <c r="AU216" s="18" t="s">
        <v>82</v>
      </c>
    </row>
    <row r="217" spans="1:65" s="2" customFormat="1" ht="24.15" customHeight="1">
      <c r="A217" s="33"/>
      <c r="B217" s="134"/>
      <c r="C217" s="135" t="s">
        <v>294</v>
      </c>
      <c r="D217" s="135" t="s">
        <v>124</v>
      </c>
      <c r="E217" s="136" t="s">
        <v>295</v>
      </c>
      <c r="F217" s="137" t="s">
        <v>296</v>
      </c>
      <c r="G217" s="138" t="s">
        <v>297</v>
      </c>
      <c r="H217" s="139">
        <v>916.00400000000002</v>
      </c>
      <c r="I217" s="140"/>
      <c r="J217" s="141">
        <f>ROUND(I217*H217,2)</f>
        <v>0</v>
      </c>
      <c r="K217" s="137" t="s">
        <v>128</v>
      </c>
      <c r="L217" s="34"/>
      <c r="M217" s="142" t="s">
        <v>3</v>
      </c>
      <c r="N217" s="143" t="s">
        <v>43</v>
      </c>
      <c r="O217" s="54"/>
      <c r="P217" s="144">
        <f>O217*H217</f>
        <v>0</v>
      </c>
      <c r="Q217" s="144">
        <v>0</v>
      </c>
      <c r="R217" s="144">
        <f>Q217*H217</f>
        <v>0</v>
      </c>
      <c r="S217" s="144">
        <v>0</v>
      </c>
      <c r="T217" s="145">
        <f>S217*H217</f>
        <v>0</v>
      </c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R217" s="146" t="s">
        <v>129</v>
      </c>
      <c r="AT217" s="146" t="s">
        <v>124</v>
      </c>
      <c r="AU217" s="146" t="s">
        <v>82</v>
      </c>
      <c r="AY217" s="18" t="s">
        <v>122</v>
      </c>
      <c r="BE217" s="147">
        <f>IF(N217="základní",J217,0)</f>
        <v>0</v>
      </c>
      <c r="BF217" s="147">
        <f>IF(N217="snížená",J217,0)</f>
        <v>0</v>
      </c>
      <c r="BG217" s="147">
        <f>IF(N217="zákl. přenesená",J217,0)</f>
        <v>0</v>
      </c>
      <c r="BH217" s="147">
        <f>IF(N217="sníž. přenesená",J217,0)</f>
        <v>0</v>
      </c>
      <c r="BI217" s="147">
        <f>IF(N217="nulová",J217,0)</f>
        <v>0</v>
      </c>
      <c r="BJ217" s="18" t="s">
        <v>80</v>
      </c>
      <c r="BK217" s="147">
        <f>ROUND(I217*H217,2)</f>
        <v>0</v>
      </c>
      <c r="BL217" s="18" t="s">
        <v>129</v>
      </c>
      <c r="BM217" s="146" t="s">
        <v>298</v>
      </c>
    </row>
    <row r="218" spans="1:65" s="2" customFormat="1" ht="10.199999999999999">
      <c r="A218" s="33"/>
      <c r="B218" s="34"/>
      <c r="C218" s="33"/>
      <c r="D218" s="148" t="s">
        <v>131</v>
      </c>
      <c r="E218" s="33"/>
      <c r="F218" s="149" t="s">
        <v>299</v>
      </c>
      <c r="G218" s="33"/>
      <c r="H218" s="33"/>
      <c r="I218" s="150"/>
      <c r="J218" s="33"/>
      <c r="K218" s="33"/>
      <c r="L218" s="34"/>
      <c r="M218" s="151"/>
      <c r="N218" s="152"/>
      <c r="O218" s="54"/>
      <c r="P218" s="54"/>
      <c r="Q218" s="54"/>
      <c r="R218" s="54"/>
      <c r="S218" s="54"/>
      <c r="T218" s="55"/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T218" s="18" t="s">
        <v>131</v>
      </c>
      <c r="AU218" s="18" t="s">
        <v>82</v>
      </c>
    </row>
    <row r="219" spans="1:65" s="14" customFormat="1" ht="10.199999999999999">
      <c r="B219" s="161"/>
      <c r="D219" s="154" t="s">
        <v>133</v>
      </c>
      <c r="E219" s="162" t="s">
        <v>3</v>
      </c>
      <c r="F219" s="163" t="s">
        <v>300</v>
      </c>
      <c r="H219" s="164">
        <v>916.00400000000002</v>
      </c>
      <c r="I219" s="165"/>
      <c r="L219" s="161"/>
      <c r="M219" s="166"/>
      <c r="N219" s="167"/>
      <c r="O219" s="167"/>
      <c r="P219" s="167"/>
      <c r="Q219" s="167"/>
      <c r="R219" s="167"/>
      <c r="S219" s="167"/>
      <c r="T219" s="168"/>
      <c r="AT219" s="162" t="s">
        <v>133</v>
      </c>
      <c r="AU219" s="162" t="s">
        <v>82</v>
      </c>
      <c r="AV219" s="14" t="s">
        <v>82</v>
      </c>
      <c r="AW219" s="14" t="s">
        <v>33</v>
      </c>
      <c r="AX219" s="14" t="s">
        <v>72</v>
      </c>
      <c r="AY219" s="162" t="s">
        <v>122</v>
      </c>
    </row>
    <row r="220" spans="1:65" s="2" customFormat="1" ht="24.15" customHeight="1">
      <c r="A220" s="33"/>
      <c r="B220" s="134"/>
      <c r="C220" s="135" t="s">
        <v>301</v>
      </c>
      <c r="D220" s="135" t="s">
        <v>124</v>
      </c>
      <c r="E220" s="136" t="s">
        <v>302</v>
      </c>
      <c r="F220" s="137" t="s">
        <v>303</v>
      </c>
      <c r="G220" s="138" t="s">
        <v>127</v>
      </c>
      <c r="H220" s="139">
        <v>1</v>
      </c>
      <c r="I220" s="140"/>
      <c r="J220" s="141">
        <f>ROUND(I220*H220,2)</f>
        <v>0</v>
      </c>
      <c r="K220" s="137" t="s">
        <v>128</v>
      </c>
      <c r="L220" s="34"/>
      <c r="M220" s="142" t="s">
        <v>3</v>
      </c>
      <c r="N220" s="143" t="s">
        <v>43</v>
      </c>
      <c r="O220" s="54"/>
      <c r="P220" s="144">
        <f>O220*H220</f>
        <v>0</v>
      </c>
      <c r="Q220" s="144">
        <v>0</v>
      </c>
      <c r="R220" s="144">
        <f>Q220*H220</f>
        <v>0</v>
      </c>
      <c r="S220" s="144">
        <v>0</v>
      </c>
      <c r="T220" s="145">
        <f>S220*H220</f>
        <v>0</v>
      </c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R220" s="146" t="s">
        <v>129</v>
      </c>
      <c r="AT220" s="146" t="s">
        <v>124</v>
      </c>
      <c r="AU220" s="146" t="s">
        <v>82</v>
      </c>
      <c r="AY220" s="18" t="s">
        <v>122</v>
      </c>
      <c r="BE220" s="147">
        <f>IF(N220="základní",J220,0)</f>
        <v>0</v>
      </c>
      <c r="BF220" s="147">
        <f>IF(N220="snížená",J220,0)</f>
        <v>0</v>
      </c>
      <c r="BG220" s="147">
        <f>IF(N220="zákl. přenesená",J220,0)</f>
        <v>0</v>
      </c>
      <c r="BH220" s="147">
        <f>IF(N220="sníž. přenesená",J220,0)</f>
        <v>0</v>
      </c>
      <c r="BI220" s="147">
        <f>IF(N220="nulová",J220,0)</f>
        <v>0</v>
      </c>
      <c r="BJ220" s="18" t="s">
        <v>80</v>
      </c>
      <c r="BK220" s="147">
        <f>ROUND(I220*H220,2)</f>
        <v>0</v>
      </c>
      <c r="BL220" s="18" t="s">
        <v>129</v>
      </c>
      <c r="BM220" s="146" t="s">
        <v>304</v>
      </c>
    </row>
    <row r="221" spans="1:65" s="2" customFormat="1" ht="10.199999999999999">
      <c r="A221" s="33"/>
      <c r="B221" s="34"/>
      <c r="C221" s="33"/>
      <c r="D221" s="148" t="s">
        <v>131</v>
      </c>
      <c r="E221" s="33"/>
      <c r="F221" s="149" t="s">
        <v>305</v>
      </c>
      <c r="G221" s="33"/>
      <c r="H221" s="33"/>
      <c r="I221" s="150"/>
      <c r="J221" s="33"/>
      <c r="K221" s="33"/>
      <c r="L221" s="34"/>
      <c r="M221" s="151"/>
      <c r="N221" s="152"/>
      <c r="O221" s="54"/>
      <c r="P221" s="54"/>
      <c r="Q221" s="54"/>
      <c r="R221" s="54"/>
      <c r="S221" s="54"/>
      <c r="T221" s="55"/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T221" s="18" t="s">
        <v>131</v>
      </c>
      <c r="AU221" s="18" t="s">
        <v>82</v>
      </c>
    </row>
    <row r="222" spans="1:65" s="2" customFormat="1" ht="24.15" customHeight="1">
      <c r="A222" s="33"/>
      <c r="B222" s="134"/>
      <c r="C222" s="135" t="s">
        <v>306</v>
      </c>
      <c r="D222" s="135" t="s">
        <v>124</v>
      </c>
      <c r="E222" s="136" t="s">
        <v>307</v>
      </c>
      <c r="F222" s="137" t="s">
        <v>308</v>
      </c>
      <c r="G222" s="138" t="s">
        <v>127</v>
      </c>
      <c r="H222" s="139">
        <v>4</v>
      </c>
      <c r="I222" s="140"/>
      <c r="J222" s="141">
        <f>ROUND(I222*H222,2)</f>
        <v>0</v>
      </c>
      <c r="K222" s="137" t="s">
        <v>128</v>
      </c>
      <c r="L222" s="34"/>
      <c r="M222" s="142" t="s">
        <v>3</v>
      </c>
      <c r="N222" s="143" t="s">
        <v>43</v>
      </c>
      <c r="O222" s="54"/>
      <c r="P222" s="144">
        <f>O222*H222</f>
        <v>0</v>
      </c>
      <c r="Q222" s="144">
        <v>0</v>
      </c>
      <c r="R222" s="144">
        <f>Q222*H222</f>
        <v>0</v>
      </c>
      <c r="S222" s="144">
        <v>0</v>
      </c>
      <c r="T222" s="145">
        <f>S222*H222</f>
        <v>0</v>
      </c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R222" s="146" t="s">
        <v>129</v>
      </c>
      <c r="AT222" s="146" t="s">
        <v>124</v>
      </c>
      <c r="AU222" s="146" t="s">
        <v>82</v>
      </c>
      <c r="AY222" s="18" t="s">
        <v>122</v>
      </c>
      <c r="BE222" s="147">
        <f>IF(N222="základní",J222,0)</f>
        <v>0</v>
      </c>
      <c r="BF222" s="147">
        <f>IF(N222="snížená",J222,0)</f>
        <v>0</v>
      </c>
      <c r="BG222" s="147">
        <f>IF(N222="zákl. přenesená",J222,0)</f>
        <v>0</v>
      </c>
      <c r="BH222" s="147">
        <f>IF(N222="sníž. přenesená",J222,0)</f>
        <v>0</v>
      </c>
      <c r="BI222" s="147">
        <f>IF(N222="nulová",J222,0)</f>
        <v>0</v>
      </c>
      <c r="BJ222" s="18" t="s">
        <v>80</v>
      </c>
      <c r="BK222" s="147">
        <f>ROUND(I222*H222,2)</f>
        <v>0</v>
      </c>
      <c r="BL222" s="18" t="s">
        <v>129</v>
      </c>
      <c r="BM222" s="146" t="s">
        <v>309</v>
      </c>
    </row>
    <row r="223" spans="1:65" s="2" customFormat="1" ht="10.199999999999999">
      <c r="A223" s="33"/>
      <c r="B223" s="34"/>
      <c r="C223" s="33"/>
      <c r="D223" s="148" t="s">
        <v>131</v>
      </c>
      <c r="E223" s="33"/>
      <c r="F223" s="149" t="s">
        <v>310</v>
      </c>
      <c r="G223" s="33"/>
      <c r="H223" s="33"/>
      <c r="I223" s="150"/>
      <c r="J223" s="33"/>
      <c r="K223" s="33"/>
      <c r="L223" s="34"/>
      <c r="M223" s="151"/>
      <c r="N223" s="152"/>
      <c r="O223" s="54"/>
      <c r="P223" s="54"/>
      <c r="Q223" s="54"/>
      <c r="R223" s="54"/>
      <c r="S223" s="54"/>
      <c r="T223" s="55"/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T223" s="18" t="s">
        <v>131</v>
      </c>
      <c r="AU223" s="18" t="s">
        <v>82</v>
      </c>
    </row>
    <row r="224" spans="1:65" s="2" customFormat="1" ht="24.15" customHeight="1">
      <c r="A224" s="33"/>
      <c r="B224" s="134"/>
      <c r="C224" s="135" t="s">
        <v>311</v>
      </c>
      <c r="D224" s="135" t="s">
        <v>124</v>
      </c>
      <c r="E224" s="136" t="s">
        <v>312</v>
      </c>
      <c r="F224" s="137" t="s">
        <v>313</v>
      </c>
      <c r="G224" s="138" t="s">
        <v>127</v>
      </c>
      <c r="H224" s="139">
        <v>4</v>
      </c>
      <c r="I224" s="140"/>
      <c r="J224" s="141">
        <f>ROUND(I224*H224,2)</f>
        <v>0</v>
      </c>
      <c r="K224" s="137" t="s">
        <v>128</v>
      </c>
      <c r="L224" s="34"/>
      <c r="M224" s="142" t="s">
        <v>3</v>
      </c>
      <c r="N224" s="143" t="s">
        <v>43</v>
      </c>
      <c r="O224" s="54"/>
      <c r="P224" s="144">
        <f>O224*H224</f>
        <v>0</v>
      </c>
      <c r="Q224" s="144">
        <v>0</v>
      </c>
      <c r="R224" s="144">
        <f>Q224*H224</f>
        <v>0</v>
      </c>
      <c r="S224" s="144">
        <v>0</v>
      </c>
      <c r="T224" s="145">
        <f>S224*H224</f>
        <v>0</v>
      </c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33"/>
      <c r="AR224" s="146" t="s">
        <v>129</v>
      </c>
      <c r="AT224" s="146" t="s">
        <v>124</v>
      </c>
      <c r="AU224" s="146" t="s">
        <v>82</v>
      </c>
      <c r="AY224" s="18" t="s">
        <v>122</v>
      </c>
      <c r="BE224" s="147">
        <f>IF(N224="základní",J224,0)</f>
        <v>0</v>
      </c>
      <c r="BF224" s="147">
        <f>IF(N224="snížená",J224,0)</f>
        <v>0</v>
      </c>
      <c r="BG224" s="147">
        <f>IF(N224="zákl. přenesená",J224,0)</f>
        <v>0</v>
      </c>
      <c r="BH224" s="147">
        <f>IF(N224="sníž. přenesená",J224,0)</f>
        <v>0</v>
      </c>
      <c r="BI224" s="147">
        <f>IF(N224="nulová",J224,0)</f>
        <v>0</v>
      </c>
      <c r="BJ224" s="18" t="s">
        <v>80</v>
      </c>
      <c r="BK224" s="147">
        <f>ROUND(I224*H224,2)</f>
        <v>0</v>
      </c>
      <c r="BL224" s="18" t="s">
        <v>129</v>
      </c>
      <c r="BM224" s="146" t="s">
        <v>314</v>
      </c>
    </row>
    <row r="225" spans="1:65" s="2" customFormat="1" ht="10.199999999999999">
      <c r="A225" s="33"/>
      <c r="B225" s="34"/>
      <c r="C225" s="33"/>
      <c r="D225" s="148" t="s">
        <v>131</v>
      </c>
      <c r="E225" s="33"/>
      <c r="F225" s="149" t="s">
        <v>315</v>
      </c>
      <c r="G225" s="33"/>
      <c r="H225" s="33"/>
      <c r="I225" s="150"/>
      <c r="J225" s="33"/>
      <c r="K225" s="33"/>
      <c r="L225" s="34"/>
      <c r="M225" s="151"/>
      <c r="N225" s="152"/>
      <c r="O225" s="54"/>
      <c r="P225" s="54"/>
      <c r="Q225" s="54"/>
      <c r="R225" s="54"/>
      <c r="S225" s="54"/>
      <c r="T225" s="55"/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T225" s="18" t="s">
        <v>131</v>
      </c>
      <c r="AU225" s="18" t="s">
        <v>82</v>
      </c>
    </row>
    <row r="226" spans="1:65" s="2" customFormat="1" ht="24.15" customHeight="1">
      <c r="A226" s="33"/>
      <c r="B226" s="134"/>
      <c r="C226" s="135" t="s">
        <v>316</v>
      </c>
      <c r="D226" s="135" t="s">
        <v>124</v>
      </c>
      <c r="E226" s="136" t="s">
        <v>317</v>
      </c>
      <c r="F226" s="137" t="s">
        <v>318</v>
      </c>
      <c r="G226" s="138" t="s">
        <v>127</v>
      </c>
      <c r="H226" s="139">
        <v>3</v>
      </c>
      <c r="I226" s="140"/>
      <c r="J226" s="141">
        <f>ROUND(I226*H226,2)</f>
        <v>0</v>
      </c>
      <c r="K226" s="137" t="s">
        <v>128</v>
      </c>
      <c r="L226" s="34"/>
      <c r="M226" s="142" t="s">
        <v>3</v>
      </c>
      <c r="N226" s="143" t="s">
        <v>43</v>
      </c>
      <c r="O226" s="54"/>
      <c r="P226" s="144">
        <f>O226*H226</f>
        <v>0</v>
      </c>
      <c r="Q226" s="144">
        <v>0</v>
      </c>
      <c r="R226" s="144">
        <f>Q226*H226</f>
        <v>0</v>
      </c>
      <c r="S226" s="144">
        <v>0</v>
      </c>
      <c r="T226" s="145">
        <f>S226*H226</f>
        <v>0</v>
      </c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R226" s="146" t="s">
        <v>129</v>
      </c>
      <c r="AT226" s="146" t="s">
        <v>124</v>
      </c>
      <c r="AU226" s="146" t="s">
        <v>82</v>
      </c>
      <c r="AY226" s="18" t="s">
        <v>122</v>
      </c>
      <c r="BE226" s="147">
        <f>IF(N226="základní",J226,0)</f>
        <v>0</v>
      </c>
      <c r="BF226" s="147">
        <f>IF(N226="snížená",J226,0)</f>
        <v>0</v>
      </c>
      <c r="BG226" s="147">
        <f>IF(N226="zákl. přenesená",J226,0)</f>
        <v>0</v>
      </c>
      <c r="BH226" s="147">
        <f>IF(N226="sníž. přenesená",J226,0)</f>
        <v>0</v>
      </c>
      <c r="BI226" s="147">
        <f>IF(N226="nulová",J226,0)</f>
        <v>0</v>
      </c>
      <c r="BJ226" s="18" t="s">
        <v>80</v>
      </c>
      <c r="BK226" s="147">
        <f>ROUND(I226*H226,2)</f>
        <v>0</v>
      </c>
      <c r="BL226" s="18" t="s">
        <v>129</v>
      </c>
      <c r="BM226" s="146" t="s">
        <v>319</v>
      </c>
    </row>
    <row r="227" spans="1:65" s="2" customFormat="1" ht="10.199999999999999">
      <c r="A227" s="33"/>
      <c r="B227" s="34"/>
      <c r="C227" s="33"/>
      <c r="D227" s="148" t="s">
        <v>131</v>
      </c>
      <c r="E227" s="33"/>
      <c r="F227" s="149" t="s">
        <v>320</v>
      </c>
      <c r="G227" s="33"/>
      <c r="H227" s="33"/>
      <c r="I227" s="150"/>
      <c r="J227" s="33"/>
      <c r="K227" s="33"/>
      <c r="L227" s="34"/>
      <c r="M227" s="151"/>
      <c r="N227" s="152"/>
      <c r="O227" s="54"/>
      <c r="P227" s="54"/>
      <c r="Q227" s="54"/>
      <c r="R227" s="54"/>
      <c r="S227" s="54"/>
      <c r="T227" s="55"/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T227" s="18" t="s">
        <v>131</v>
      </c>
      <c r="AU227" s="18" t="s">
        <v>82</v>
      </c>
    </row>
    <row r="228" spans="1:65" s="2" customFormat="1" ht="24.15" customHeight="1">
      <c r="A228" s="33"/>
      <c r="B228" s="134"/>
      <c r="C228" s="135" t="s">
        <v>321</v>
      </c>
      <c r="D228" s="135" t="s">
        <v>124</v>
      </c>
      <c r="E228" s="136" t="s">
        <v>322</v>
      </c>
      <c r="F228" s="137" t="s">
        <v>323</v>
      </c>
      <c r="G228" s="138" t="s">
        <v>159</v>
      </c>
      <c r="H228" s="139">
        <v>87</v>
      </c>
      <c r="I228" s="140"/>
      <c r="J228" s="141">
        <f>ROUND(I228*H228,2)</f>
        <v>0</v>
      </c>
      <c r="K228" s="137" t="s">
        <v>128</v>
      </c>
      <c r="L228" s="34"/>
      <c r="M228" s="142" t="s">
        <v>3</v>
      </c>
      <c r="N228" s="143" t="s">
        <v>43</v>
      </c>
      <c r="O228" s="54"/>
      <c r="P228" s="144">
        <f>O228*H228</f>
        <v>0</v>
      </c>
      <c r="Q228" s="144">
        <v>0</v>
      </c>
      <c r="R228" s="144">
        <f>Q228*H228</f>
        <v>0</v>
      </c>
      <c r="S228" s="144">
        <v>0</v>
      </c>
      <c r="T228" s="145">
        <f>S228*H228</f>
        <v>0</v>
      </c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R228" s="146" t="s">
        <v>129</v>
      </c>
      <c r="AT228" s="146" t="s">
        <v>124</v>
      </c>
      <c r="AU228" s="146" t="s">
        <v>82</v>
      </c>
      <c r="AY228" s="18" t="s">
        <v>122</v>
      </c>
      <c r="BE228" s="147">
        <f>IF(N228="základní",J228,0)</f>
        <v>0</v>
      </c>
      <c r="BF228" s="147">
        <f>IF(N228="snížená",J228,0)</f>
        <v>0</v>
      </c>
      <c r="BG228" s="147">
        <f>IF(N228="zákl. přenesená",J228,0)</f>
        <v>0</v>
      </c>
      <c r="BH228" s="147">
        <f>IF(N228="sníž. přenesená",J228,0)</f>
        <v>0</v>
      </c>
      <c r="BI228" s="147">
        <f>IF(N228="nulová",J228,0)</f>
        <v>0</v>
      </c>
      <c r="BJ228" s="18" t="s">
        <v>80</v>
      </c>
      <c r="BK228" s="147">
        <f>ROUND(I228*H228,2)</f>
        <v>0</v>
      </c>
      <c r="BL228" s="18" t="s">
        <v>129</v>
      </c>
      <c r="BM228" s="146" t="s">
        <v>324</v>
      </c>
    </row>
    <row r="229" spans="1:65" s="2" customFormat="1" ht="10.199999999999999">
      <c r="A229" s="33"/>
      <c r="B229" s="34"/>
      <c r="C229" s="33"/>
      <c r="D229" s="148" t="s">
        <v>131</v>
      </c>
      <c r="E229" s="33"/>
      <c r="F229" s="149" t="s">
        <v>325</v>
      </c>
      <c r="G229" s="33"/>
      <c r="H229" s="33"/>
      <c r="I229" s="150"/>
      <c r="J229" s="33"/>
      <c r="K229" s="33"/>
      <c r="L229" s="34"/>
      <c r="M229" s="151"/>
      <c r="N229" s="152"/>
      <c r="O229" s="54"/>
      <c r="P229" s="54"/>
      <c r="Q229" s="54"/>
      <c r="R229" s="54"/>
      <c r="S229" s="54"/>
      <c r="T229" s="55"/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T229" s="18" t="s">
        <v>131</v>
      </c>
      <c r="AU229" s="18" t="s">
        <v>82</v>
      </c>
    </row>
    <row r="230" spans="1:65" s="14" customFormat="1" ht="10.199999999999999">
      <c r="B230" s="161"/>
      <c r="D230" s="154" t="s">
        <v>133</v>
      </c>
      <c r="E230" s="162" t="s">
        <v>3</v>
      </c>
      <c r="F230" s="163" t="s">
        <v>181</v>
      </c>
      <c r="H230" s="164">
        <v>87</v>
      </c>
      <c r="I230" s="165"/>
      <c r="L230" s="161"/>
      <c r="M230" s="166"/>
      <c r="N230" s="167"/>
      <c r="O230" s="167"/>
      <c r="P230" s="167"/>
      <c r="Q230" s="167"/>
      <c r="R230" s="167"/>
      <c r="S230" s="167"/>
      <c r="T230" s="168"/>
      <c r="AT230" s="162" t="s">
        <v>133</v>
      </c>
      <c r="AU230" s="162" t="s">
        <v>82</v>
      </c>
      <c r="AV230" s="14" t="s">
        <v>82</v>
      </c>
      <c r="AW230" s="14" t="s">
        <v>33</v>
      </c>
      <c r="AX230" s="14" t="s">
        <v>72</v>
      </c>
      <c r="AY230" s="162" t="s">
        <v>122</v>
      </c>
    </row>
    <row r="231" spans="1:65" s="2" customFormat="1" ht="16.5" customHeight="1">
      <c r="A231" s="33"/>
      <c r="B231" s="134"/>
      <c r="C231" s="169" t="s">
        <v>326</v>
      </c>
      <c r="D231" s="169" t="s">
        <v>327</v>
      </c>
      <c r="E231" s="170" t="s">
        <v>328</v>
      </c>
      <c r="F231" s="171" t="s">
        <v>329</v>
      </c>
      <c r="G231" s="172" t="s">
        <v>330</v>
      </c>
      <c r="H231" s="173">
        <v>1.74</v>
      </c>
      <c r="I231" s="174"/>
      <c r="J231" s="175">
        <f>ROUND(I231*H231,2)</f>
        <v>0</v>
      </c>
      <c r="K231" s="171" t="s">
        <v>128</v>
      </c>
      <c r="L231" s="176"/>
      <c r="M231" s="177" t="s">
        <v>3</v>
      </c>
      <c r="N231" s="178" t="s">
        <v>43</v>
      </c>
      <c r="O231" s="54"/>
      <c r="P231" s="144">
        <f>O231*H231</f>
        <v>0</v>
      </c>
      <c r="Q231" s="144">
        <v>1E-3</v>
      </c>
      <c r="R231" s="144">
        <f>Q231*H231</f>
        <v>1.74E-3</v>
      </c>
      <c r="S231" s="144">
        <v>0</v>
      </c>
      <c r="T231" s="145">
        <f>S231*H231</f>
        <v>0</v>
      </c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R231" s="146" t="s">
        <v>183</v>
      </c>
      <c r="AT231" s="146" t="s">
        <v>327</v>
      </c>
      <c r="AU231" s="146" t="s">
        <v>82</v>
      </c>
      <c r="AY231" s="18" t="s">
        <v>122</v>
      </c>
      <c r="BE231" s="147">
        <f>IF(N231="základní",J231,0)</f>
        <v>0</v>
      </c>
      <c r="BF231" s="147">
        <f>IF(N231="snížená",J231,0)</f>
        <v>0</v>
      </c>
      <c r="BG231" s="147">
        <f>IF(N231="zákl. přenesená",J231,0)</f>
        <v>0</v>
      </c>
      <c r="BH231" s="147">
        <f>IF(N231="sníž. přenesená",J231,0)</f>
        <v>0</v>
      </c>
      <c r="BI231" s="147">
        <f>IF(N231="nulová",J231,0)</f>
        <v>0</v>
      </c>
      <c r="BJ231" s="18" t="s">
        <v>80</v>
      </c>
      <c r="BK231" s="147">
        <f>ROUND(I231*H231,2)</f>
        <v>0</v>
      </c>
      <c r="BL231" s="18" t="s">
        <v>129</v>
      </c>
      <c r="BM231" s="146" t="s">
        <v>331</v>
      </c>
    </row>
    <row r="232" spans="1:65" s="14" customFormat="1" ht="10.199999999999999">
      <c r="B232" s="161"/>
      <c r="D232" s="154" t="s">
        <v>133</v>
      </c>
      <c r="F232" s="163" t="s">
        <v>332</v>
      </c>
      <c r="H232" s="164">
        <v>1.74</v>
      </c>
      <c r="I232" s="165"/>
      <c r="L232" s="161"/>
      <c r="M232" s="166"/>
      <c r="N232" s="167"/>
      <c r="O232" s="167"/>
      <c r="P232" s="167"/>
      <c r="Q232" s="167"/>
      <c r="R232" s="167"/>
      <c r="S232" s="167"/>
      <c r="T232" s="168"/>
      <c r="AT232" s="162" t="s">
        <v>133</v>
      </c>
      <c r="AU232" s="162" t="s">
        <v>82</v>
      </c>
      <c r="AV232" s="14" t="s">
        <v>82</v>
      </c>
      <c r="AW232" s="14" t="s">
        <v>4</v>
      </c>
      <c r="AX232" s="14" t="s">
        <v>80</v>
      </c>
      <c r="AY232" s="162" t="s">
        <v>122</v>
      </c>
    </row>
    <row r="233" spans="1:65" s="2" customFormat="1" ht="16.5" customHeight="1">
      <c r="A233" s="33"/>
      <c r="B233" s="134"/>
      <c r="C233" s="135" t="s">
        <v>333</v>
      </c>
      <c r="D233" s="135" t="s">
        <v>124</v>
      </c>
      <c r="E233" s="136" t="s">
        <v>334</v>
      </c>
      <c r="F233" s="137" t="s">
        <v>335</v>
      </c>
      <c r="G233" s="138" t="s">
        <v>159</v>
      </c>
      <c r="H233" s="139">
        <v>87</v>
      </c>
      <c r="I233" s="140"/>
      <c r="J233" s="141">
        <f>ROUND(I233*H233,2)</f>
        <v>0</v>
      </c>
      <c r="K233" s="137" t="s">
        <v>3</v>
      </c>
      <c r="L233" s="34"/>
      <c r="M233" s="142" t="s">
        <v>3</v>
      </c>
      <c r="N233" s="143" t="s">
        <v>43</v>
      </c>
      <c r="O233" s="54"/>
      <c r="P233" s="144">
        <f>O233*H233</f>
        <v>0</v>
      </c>
      <c r="Q233" s="144">
        <v>0</v>
      </c>
      <c r="R233" s="144">
        <f>Q233*H233</f>
        <v>0</v>
      </c>
      <c r="S233" s="144">
        <v>0</v>
      </c>
      <c r="T233" s="145">
        <f>S233*H233</f>
        <v>0</v>
      </c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R233" s="146" t="s">
        <v>129</v>
      </c>
      <c r="AT233" s="146" t="s">
        <v>124</v>
      </c>
      <c r="AU233" s="146" t="s">
        <v>82</v>
      </c>
      <c r="AY233" s="18" t="s">
        <v>122</v>
      </c>
      <c r="BE233" s="147">
        <f>IF(N233="základní",J233,0)</f>
        <v>0</v>
      </c>
      <c r="BF233" s="147">
        <f>IF(N233="snížená",J233,0)</f>
        <v>0</v>
      </c>
      <c r="BG233" s="147">
        <f>IF(N233="zákl. přenesená",J233,0)</f>
        <v>0</v>
      </c>
      <c r="BH233" s="147">
        <f>IF(N233="sníž. přenesená",J233,0)</f>
        <v>0</v>
      </c>
      <c r="BI233" s="147">
        <f>IF(N233="nulová",J233,0)</f>
        <v>0</v>
      </c>
      <c r="BJ233" s="18" t="s">
        <v>80</v>
      </c>
      <c r="BK233" s="147">
        <f>ROUND(I233*H233,2)</f>
        <v>0</v>
      </c>
      <c r="BL233" s="18" t="s">
        <v>129</v>
      </c>
      <c r="BM233" s="146" t="s">
        <v>336</v>
      </c>
    </row>
    <row r="234" spans="1:65" s="14" customFormat="1" ht="10.199999999999999">
      <c r="B234" s="161"/>
      <c r="D234" s="154" t="s">
        <v>133</v>
      </c>
      <c r="E234" s="162" t="s">
        <v>3</v>
      </c>
      <c r="F234" s="163" t="s">
        <v>181</v>
      </c>
      <c r="H234" s="164">
        <v>87</v>
      </c>
      <c r="I234" s="165"/>
      <c r="L234" s="161"/>
      <c r="M234" s="166"/>
      <c r="N234" s="167"/>
      <c r="O234" s="167"/>
      <c r="P234" s="167"/>
      <c r="Q234" s="167"/>
      <c r="R234" s="167"/>
      <c r="S234" s="167"/>
      <c r="T234" s="168"/>
      <c r="AT234" s="162" t="s">
        <v>133</v>
      </c>
      <c r="AU234" s="162" t="s">
        <v>82</v>
      </c>
      <c r="AV234" s="14" t="s">
        <v>82</v>
      </c>
      <c r="AW234" s="14" t="s">
        <v>33</v>
      </c>
      <c r="AX234" s="14" t="s">
        <v>72</v>
      </c>
      <c r="AY234" s="162" t="s">
        <v>122</v>
      </c>
    </row>
    <row r="235" spans="1:65" s="2" customFormat="1" ht="24.15" customHeight="1">
      <c r="A235" s="33"/>
      <c r="B235" s="134"/>
      <c r="C235" s="135" t="s">
        <v>337</v>
      </c>
      <c r="D235" s="135" t="s">
        <v>124</v>
      </c>
      <c r="E235" s="136" t="s">
        <v>338</v>
      </c>
      <c r="F235" s="137" t="s">
        <v>339</v>
      </c>
      <c r="G235" s="138" t="s">
        <v>186</v>
      </c>
      <c r="H235" s="139">
        <v>2.0880000000000001</v>
      </c>
      <c r="I235" s="140"/>
      <c r="J235" s="141">
        <f>ROUND(I235*H235,2)</f>
        <v>0</v>
      </c>
      <c r="K235" s="137" t="s">
        <v>128</v>
      </c>
      <c r="L235" s="34"/>
      <c r="M235" s="142" t="s">
        <v>3</v>
      </c>
      <c r="N235" s="143" t="s">
        <v>43</v>
      </c>
      <c r="O235" s="54"/>
      <c r="P235" s="144">
        <f>O235*H235</f>
        <v>0</v>
      </c>
      <c r="Q235" s="144">
        <v>0</v>
      </c>
      <c r="R235" s="144">
        <f>Q235*H235</f>
        <v>0</v>
      </c>
      <c r="S235" s="144">
        <v>0</v>
      </c>
      <c r="T235" s="145">
        <f>S235*H235</f>
        <v>0</v>
      </c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33"/>
      <c r="AR235" s="146" t="s">
        <v>129</v>
      </c>
      <c r="AT235" s="146" t="s">
        <v>124</v>
      </c>
      <c r="AU235" s="146" t="s">
        <v>82</v>
      </c>
      <c r="AY235" s="18" t="s">
        <v>122</v>
      </c>
      <c r="BE235" s="147">
        <f>IF(N235="základní",J235,0)</f>
        <v>0</v>
      </c>
      <c r="BF235" s="147">
        <f>IF(N235="snížená",J235,0)</f>
        <v>0</v>
      </c>
      <c r="BG235" s="147">
        <f>IF(N235="zákl. přenesená",J235,0)</f>
        <v>0</v>
      </c>
      <c r="BH235" s="147">
        <f>IF(N235="sníž. přenesená",J235,0)</f>
        <v>0</v>
      </c>
      <c r="BI235" s="147">
        <f>IF(N235="nulová",J235,0)</f>
        <v>0</v>
      </c>
      <c r="BJ235" s="18" t="s">
        <v>80</v>
      </c>
      <c r="BK235" s="147">
        <f>ROUND(I235*H235,2)</f>
        <v>0</v>
      </c>
      <c r="BL235" s="18" t="s">
        <v>129</v>
      </c>
      <c r="BM235" s="146" t="s">
        <v>340</v>
      </c>
    </row>
    <row r="236" spans="1:65" s="2" customFormat="1" ht="10.199999999999999">
      <c r="A236" s="33"/>
      <c r="B236" s="34"/>
      <c r="C236" s="33"/>
      <c r="D236" s="148" t="s">
        <v>131</v>
      </c>
      <c r="E236" s="33"/>
      <c r="F236" s="149" t="s">
        <v>341</v>
      </c>
      <c r="G236" s="33"/>
      <c r="H236" s="33"/>
      <c r="I236" s="150"/>
      <c r="J236" s="33"/>
      <c r="K236" s="33"/>
      <c r="L236" s="34"/>
      <c r="M236" s="151"/>
      <c r="N236" s="152"/>
      <c r="O236" s="54"/>
      <c r="P236" s="54"/>
      <c r="Q236" s="54"/>
      <c r="R236" s="54"/>
      <c r="S236" s="54"/>
      <c r="T236" s="55"/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T236" s="18" t="s">
        <v>131</v>
      </c>
      <c r="AU236" s="18" t="s">
        <v>82</v>
      </c>
    </row>
    <row r="237" spans="1:65" s="13" customFormat="1" ht="10.199999999999999">
      <c r="B237" s="153"/>
      <c r="D237" s="154" t="s">
        <v>133</v>
      </c>
      <c r="E237" s="155" t="s">
        <v>3</v>
      </c>
      <c r="F237" s="156" t="s">
        <v>342</v>
      </c>
      <c r="H237" s="155" t="s">
        <v>3</v>
      </c>
      <c r="I237" s="157"/>
      <c r="L237" s="153"/>
      <c r="M237" s="158"/>
      <c r="N237" s="159"/>
      <c r="O237" s="159"/>
      <c r="P237" s="159"/>
      <c r="Q237" s="159"/>
      <c r="R237" s="159"/>
      <c r="S237" s="159"/>
      <c r="T237" s="160"/>
      <c r="AT237" s="155" t="s">
        <v>133</v>
      </c>
      <c r="AU237" s="155" t="s">
        <v>82</v>
      </c>
      <c r="AV237" s="13" t="s">
        <v>80</v>
      </c>
      <c r="AW237" s="13" t="s">
        <v>33</v>
      </c>
      <c r="AX237" s="13" t="s">
        <v>72</v>
      </c>
      <c r="AY237" s="155" t="s">
        <v>122</v>
      </c>
    </row>
    <row r="238" spans="1:65" s="14" customFormat="1" ht="10.199999999999999">
      <c r="B238" s="161"/>
      <c r="D238" s="154" t="s">
        <v>133</v>
      </c>
      <c r="E238" s="162" t="s">
        <v>3</v>
      </c>
      <c r="F238" s="163" t="s">
        <v>343</v>
      </c>
      <c r="H238" s="164">
        <v>2.0880000000000001</v>
      </c>
      <c r="I238" s="165"/>
      <c r="L238" s="161"/>
      <c r="M238" s="166"/>
      <c r="N238" s="167"/>
      <c r="O238" s="167"/>
      <c r="P238" s="167"/>
      <c r="Q238" s="167"/>
      <c r="R238" s="167"/>
      <c r="S238" s="167"/>
      <c r="T238" s="168"/>
      <c r="AT238" s="162" t="s">
        <v>133</v>
      </c>
      <c r="AU238" s="162" t="s">
        <v>82</v>
      </c>
      <c r="AV238" s="14" t="s">
        <v>82</v>
      </c>
      <c r="AW238" s="14" t="s">
        <v>33</v>
      </c>
      <c r="AX238" s="14" t="s">
        <v>72</v>
      </c>
      <c r="AY238" s="162" t="s">
        <v>122</v>
      </c>
    </row>
    <row r="239" spans="1:65" s="2" customFormat="1" ht="16.5" customHeight="1">
      <c r="A239" s="33"/>
      <c r="B239" s="134"/>
      <c r="C239" s="169" t="s">
        <v>344</v>
      </c>
      <c r="D239" s="169" t="s">
        <v>327</v>
      </c>
      <c r="E239" s="170" t="s">
        <v>345</v>
      </c>
      <c r="F239" s="171" t="s">
        <v>346</v>
      </c>
      <c r="G239" s="172" t="s">
        <v>297</v>
      </c>
      <c r="H239" s="173">
        <v>4.1760000000000002</v>
      </c>
      <c r="I239" s="174"/>
      <c r="J239" s="175">
        <f>ROUND(I239*H239,2)</f>
        <v>0</v>
      </c>
      <c r="K239" s="171" t="s">
        <v>128</v>
      </c>
      <c r="L239" s="176"/>
      <c r="M239" s="177" t="s">
        <v>3</v>
      </c>
      <c r="N239" s="178" t="s">
        <v>43</v>
      </c>
      <c r="O239" s="54"/>
      <c r="P239" s="144">
        <f>O239*H239</f>
        <v>0</v>
      </c>
      <c r="Q239" s="144">
        <v>1</v>
      </c>
      <c r="R239" s="144">
        <f>Q239*H239</f>
        <v>4.1760000000000002</v>
      </c>
      <c r="S239" s="144">
        <v>0</v>
      </c>
      <c r="T239" s="145">
        <f>S239*H239</f>
        <v>0</v>
      </c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R239" s="146" t="s">
        <v>183</v>
      </c>
      <c r="AT239" s="146" t="s">
        <v>327</v>
      </c>
      <c r="AU239" s="146" t="s">
        <v>82</v>
      </c>
      <c r="AY239" s="18" t="s">
        <v>122</v>
      </c>
      <c r="BE239" s="147">
        <f>IF(N239="základní",J239,0)</f>
        <v>0</v>
      </c>
      <c r="BF239" s="147">
        <f>IF(N239="snížená",J239,0)</f>
        <v>0</v>
      </c>
      <c r="BG239" s="147">
        <f>IF(N239="zákl. přenesená",J239,0)</f>
        <v>0</v>
      </c>
      <c r="BH239" s="147">
        <f>IF(N239="sníž. přenesená",J239,0)</f>
        <v>0</v>
      </c>
      <c r="BI239" s="147">
        <f>IF(N239="nulová",J239,0)</f>
        <v>0</v>
      </c>
      <c r="BJ239" s="18" t="s">
        <v>80</v>
      </c>
      <c r="BK239" s="147">
        <f>ROUND(I239*H239,2)</f>
        <v>0</v>
      </c>
      <c r="BL239" s="18" t="s">
        <v>129</v>
      </c>
      <c r="BM239" s="146" t="s">
        <v>347</v>
      </c>
    </row>
    <row r="240" spans="1:65" s="14" customFormat="1" ht="10.199999999999999">
      <c r="B240" s="161"/>
      <c r="D240" s="154" t="s">
        <v>133</v>
      </c>
      <c r="F240" s="163" t="s">
        <v>348</v>
      </c>
      <c r="H240" s="164">
        <v>4.1760000000000002</v>
      </c>
      <c r="I240" s="165"/>
      <c r="L240" s="161"/>
      <c r="M240" s="166"/>
      <c r="N240" s="167"/>
      <c r="O240" s="167"/>
      <c r="P240" s="167"/>
      <c r="Q240" s="167"/>
      <c r="R240" s="167"/>
      <c r="S240" s="167"/>
      <c r="T240" s="168"/>
      <c r="AT240" s="162" t="s">
        <v>133</v>
      </c>
      <c r="AU240" s="162" t="s">
        <v>82</v>
      </c>
      <c r="AV240" s="14" t="s">
        <v>82</v>
      </c>
      <c r="AW240" s="14" t="s">
        <v>4</v>
      </c>
      <c r="AX240" s="14" t="s">
        <v>80</v>
      </c>
      <c r="AY240" s="162" t="s">
        <v>122</v>
      </c>
    </row>
    <row r="241" spans="1:65" s="2" customFormat="1" ht="24.15" customHeight="1">
      <c r="A241" s="33"/>
      <c r="B241" s="134"/>
      <c r="C241" s="135" t="s">
        <v>349</v>
      </c>
      <c r="D241" s="135" t="s">
        <v>124</v>
      </c>
      <c r="E241" s="136" t="s">
        <v>350</v>
      </c>
      <c r="F241" s="137" t="s">
        <v>351</v>
      </c>
      <c r="G241" s="138" t="s">
        <v>159</v>
      </c>
      <c r="H241" s="139">
        <v>210</v>
      </c>
      <c r="I241" s="140"/>
      <c r="J241" s="141">
        <f>ROUND(I241*H241,2)</f>
        <v>0</v>
      </c>
      <c r="K241" s="137" t="s">
        <v>128</v>
      </c>
      <c r="L241" s="34"/>
      <c r="M241" s="142" t="s">
        <v>3</v>
      </c>
      <c r="N241" s="143" t="s">
        <v>43</v>
      </c>
      <c r="O241" s="54"/>
      <c r="P241" s="144">
        <f>O241*H241</f>
        <v>0</v>
      </c>
      <c r="Q241" s="144">
        <v>0</v>
      </c>
      <c r="R241" s="144">
        <f>Q241*H241</f>
        <v>0</v>
      </c>
      <c r="S241" s="144">
        <v>0</v>
      </c>
      <c r="T241" s="145">
        <f>S241*H241</f>
        <v>0</v>
      </c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R241" s="146" t="s">
        <v>129</v>
      </c>
      <c r="AT241" s="146" t="s">
        <v>124</v>
      </c>
      <c r="AU241" s="146" t="s">
        <v>82</v>
      </c>
      <c r="AY241" s="18" t="s">
        <v>122</v>
      </c>
      <c r="BE241" s="147">
        <f>IF(N241="základní",J241,0)</f>
        <v>0</v>
      </c>
      <c r="BF241" s="147">
        <f>IF(N241="snížená",J241,0)</f>
        <v>0</v>
      </c>
      <c r="BG241" s="147">
        <f>IF(N241="zákl. přenesená",J241,0)</f>
        <v>0</v>
      </c>
      <c r="BH241" s="147">
        <f>IF(N241="sníž. přenesená",J241,0)</f>
        <v>0</v>
      </c>
      <c r="BI241" s="147">
        <f>IF(N241="nulová",J241,0)</f>
        <v>0</v>
      </c>
      <c r="BJ241" s="18" t="s">
        <v>80</v>
      </c>
      <c r="BK241" s="147">
        <f>ROUND(I241*H241,2)</f>
        <v>0</v>
      </c>
      <c r="BL241" s="18" t="s">
        <v>129</v>
      </c>
      <c r="BM241" s="146" t="s">
        <v>352</v>
      </c>
    </row>
    <row r="242" spans="1:65" s="2" customFormat="1" ht="10.199999999999999">
      <c r="A242" s="33"/>
      <c r="B242" s="34"/>
      <c r="C242" s="33"/>
      <c r="D242" s="148" t="s">
        <v>131</v>
      </c>
      <c r="E242" s="33"/>
      <c r="F242" s="149" t="s">
        <v>353</v>
      </c>
      <c r="G242" s="33"/>
      <c r="H242" s="33"/>
      <c r="I242" s="150"/>
      <c r="J242" s="33"/>
      <c r="K242" s="33"/>
      <c r="L242" s="34"/>
      <c r="M242" s="151"/>
      <c r="N242" s="152"/>
      <c r="O242" s="54"/>
      <c r="P242" s="54"/>
      <c r="Q242" s="54"/>
      <c r="R242" s="54"/>
      <c r="S242" s="54"/>
      <c r="T242" s="55"/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T242" s="18" t="s">
        <v>131</v>
      </c>
      <c r="AU242" s="18" t="s">
        <v>82</v>
      </c>
    </row>
    <row r="243" spans="1:65" s="13" customFormat="1" ht="10.199999999999999">
      <c r="B243" s="153"/>
      <c r="D243" s="154" t="s">
        <v>133</v>
      </c>
      <c r="E243" s="155" t="s">
        <v>3</v>
      </c>
      <c r="F243" s="156" t="s">
        <v>354</v>
      </c>
      <c r="H243" s="155" t="s">
        <v>3</v>
      </c>
      <c r="I243" s="157"/>
      <c r="L243" s="153"/>
      <c r="M243" s="158"/>
      <c r="N243" s="159"/>
      <c r="O243" s="159"/>
      <c r="P243" s="159"/>
      <c r="Q243" s="159"/>
      <c r="R243" s="159"/>
      <c r="S243" s="159"/>
      <c r="T243" s="160"/>
      <c r="AT243" s="155" t="s">
        <v>133</v>
      </c>
      <c r="AU243" s="155" t="s">
        <v>82</v>
      </c>
      <c r="AV243" s="13" t="s">
        <v>80</v>
      </c>
      <c r="AW243" s="13" t="s">
        <v>33</v>
      </c>
      <c r="AX243" s="13" t="s">
        <v>72</v>
      </c>
      <c r="AY243" s="155" t="s">
        <v>122</v>
      </c>
    </row>
    <row r="244" spans="1:65" s="14" customFormat="1" ht="10.199999999999999">
      <c r="B244" s="161"/>
      <c r="D244" s="154" t="s">
        <v>133</v>
      </c>
      <c r="E244" s="162" t="s">
        <v>3</v>
      </c>
      <c r="F244" s="163" t="s">
        <v>355</v>
      </c>
      <c r="H244" s="164">
        <v>210</v>
      </c>
      <c r="I244" s="165"/>
      <c r="L244" s="161"/>
      <c r="M244" s="166"/>
      <c r="N244" s="167"/>
      <c r="O244" s="167"/>
      <c r="P244" s="167"/>
      <c r="Q244" s="167"/>
      <c r="R244" s="167"/>
      <c r="S244" s="167"/>
      <c r="T244" s="168"/>
      <c r="AT244" s="162" t="s">
        <v>133</v>
      </c>
      <c r="AU244" s="162" t="s">
        <v>82</v>
      </c>
      <c r="AV244" s="14" t="s">
        <v>82</v>
      </c>
      <c r="AW244" s="14" t="s">
        <v>33</v>
      </c>
      <c r="AX244" s="14" t="s">
        <v>72</v>
      </c>
      <c r="AY244" s="162" t="s">
        <v>122</v>
      </c>
    </row>
    <row r="245" spans="1:65" s="2" customFormat="1" ht="24.15" customHeight="1">
      <c r="A245" s="33"/>
      <c r="B245" s="134"/>
      <c r="C245" s="135" t="s">
        <v>356</v>
      </c>
      <c r="D245" s="135" t="s">
        <v>124</v>
      </c>
      <c r="E245" s="136" t="s">
        <v>357</v>
      </c>
      <c r="F245" s="137" t="s">
        <v>358</v>
      </c>
      <c r="G245" s="138" t="s">
        <v>159</v>
      </c>
      <c r="H245" s="139">
        <v>1016</v>
      </c>
      <c r="I245" s="140"/>
      <c r="J245" s="141">
        <f>ROUND(I245*H245,2)</f>
        <v>0</v>
      </c>
      <c r="K245" s="137" t="s">
        <v>128</v>
      </c>
      <c r="L245" s="34"/>
      <c r="M245" s="142" t="s">
        <v>3</v>
      </c>
      <c r="N245" s="143" t="s">
        <v>43</v>
      </c>
      <c r="O245" s="54"/>
      <c r="P245" s="144">
        <f>O245*H245</f>
        <v>0</v>
      </c>
      <c r="Q245" s="144">
        <v>0</v>
      </c>
      <c r="R245" s="144">
        <f>Q245*H245</f>
        <v>0</v>
      </c>
      <c r="S245" s="144">
        <v>0</v>
      </c>
      <c r="T245" s="145">
        <f>S245*H245</f>
        <v>0</v>
      </c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33"/>
      <c r="AR245" s="146" t="s">
        <v>129</v>
      </c>
      <c r="AT245" s="146" t="s">
        <v>124</v>
      </c>
      <c r="AU245" s="146" t="s">
        <v>82</v>
      </c>
      <c r="AY245" s="18" t="s">
        <v>122</v>
      </c>
      <c r="BE245" s="147">
        <f>IF(N245="základní",J245,0)</f>
        <v>0</v>
      </c>
      <c r="BF245" s="147">
        <f>IF(N245="snížená",J245,0)</f>
        <v>0</v>
      </c>
      <c r="BG245" s="147">
        <f>IF(N245="zákl. přenesená",J245,0)</f>
        <v>0</v>
      </c>
      <c r="BH245" s="147">
        <f>IF(N245="sníž. přenesená",J245,0)</f>
        <v>0</v>
      </c>
      <c r="BI245" s="147">
        <f>IF(N245="nulová",J245,0)</f>
        <v>0</v>
      </c>
      <c r="BJ245" s="18" t="s">
        <v>80</v>
      </c>
      <c r="BK245" s="147">
        <f>ROUND(I245*H245,2)</f>
        <v>0</v>
      </c>
      <c r="BL245" s="18" t="s">
        <v>129</v>
      </c>
      <c r="BM245" s="146" t="s">
        <v>359</v>
      </c>
    </row>
    <row r="246" spans="1:65" s="2" customFormat="1" ht="10.199999999999999">
      <c r="A246" s="33"/>
      <c r="B246" s="34"/>
      <c r="C246" s="33"/>
      <c r="D246" s="148" t="s">
        <v>131</v>
      </c>
      <c r="E246" s="33"/>
      <c r="F246" s="149" t="s">
        <v>360</v>
      </c>
      <c r="G246" s="33"/>
      <c r="H246" s="33"/>
      <c r="I246" s="150"/>
      <c r="J246" s="33"/>
      <c r="K246" s="33"/>
      <c r="L246" s="34"/>
      <c r="M246" s="151"/>
      <c r="N246" s="152"/>
      <c r="O246" s="54"/>
      <c r="P246" s="54"/>
      <c r="Q246" s="54"/>
      <c r="R246" s="54"/>
      <c r="S246" s="54"/>
      <c r="T246" s="55"/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33"/>
      <c r="AT246" s="18" t="s">
        <v>131</v>
      </c>
      <c r="AU246" s="18" t="s">
        <v>82</v>
      </c>
    </row>
    <row r="247" spans="1:65" s="14" customFormat="1" ht="10.199999999999999">
      <c r="B247" s="161"/>
      <c r="D247" s="154" t="s">
        <v>133</v>
      </c>
      <c r="E247" s="162" t="s">
        <v>3</v>
      </c>
      <c r="F247" s="163" t="s">
        <v>361</v>
      </c>
      <c r="H247" s="164">
        <v>1226</v>
      </c>
      <c r="I247" s="165"/>
      <c r="L247" s="161"/>
      <c r="M247" s="166"/>
      <c r="N247" s="167"/>
      <c r="O247" s="167"/>
      <c r="P247" s="167"/>
      <c r="Q247" s="167"/>
      <c r="R247" s="167"/>
      <c r="S247" s="167"/>
      <c r="T247" s="168"/>
      <c r="AT247" s="162" t="s">
        <v>133</v>
      </c>
      <c r="AU247" s="162" t="s">
        <v>82</v>
      </c>
      <c r="AV247" s="14" t="s">
        <v>82</v>
      </c>
      <c r="AW247" s="14" t="s">
        <v>33</v>
      </c>
      <c r="AX247" s="14" t="s">
        <v>72</v>
      </c>
      <c r="AY247" s="162" t="s">
        <v>122</v>
      </c>
    </row>
    <row r="248" spans="1:65" s="13" customFormat="1" ht="10.199999999999999">
      <c r="B248" s="153"/>
      <c r="D248" s="154" t="s">
        <v>133</v>
      </c>
      <c r="E248" s="155" t="s">
        <v>3</v>
      </c>
      <c r="F248" s="156" t="s">
        <v>362</v>
      </c>
      <c r="H248" s="155" t="s">
        <v>3</v>
      </c>
      <c r="I248" s="157"/>
      <c r="L248" s="153"/>
      <c r="M248" s="158"/>
      <c r="N248" s="159"/>
      <c r="O248" s="159"/>
      <c r="P248" s="159"/>
      <c r="Q248" s="159"/>
      <c r="R248" s="159"/>
      <c r="S248" s="159"/>
      <c r="T248" s="160"/>
      <c r="AT248" s="155" t="s">
        <v>133</v>
      </c>
      <c r="AU248" s="155" t="s">
        <v>82</v>
      </c>
      <c r="AV248" s="13" t="s">
        <v>80</v>
      </c>
      <c r="AW248" s="13" t="s">
        <v>33</v>
      </c>
      <c r="AX248" s="13" t="s">
        <v>72</v>
      </c>
      <c r="AY248" s="155" t="s">
        <v>122</v>
      </c>
    </row>
    <row r="249" spans="1:65" s="14" customFormat="1" ht="10.199999999999999">
      <c r="B249" s="161"/>
      <c r="D249" s="154" t="s">
        <v>133</v>
      </c>
      <c r="E249" s="162" t="s">
        <v>3</v>
      </c>
      <c r="F249" s="163" t="s">
        <v>363</v>
      </c>
      <c r="H249" s="164">
        <v>-210</v>
      </c>
      <c r="I249" s="165"/>
      <c r="L249" s="161"/>
      <c r="M249" s="166"/>
      <c r="N249" s="167"/>
      <c r="O249" s="167"/>
      <c r="P249" s="167"/>
      <c r="Q249" s="167"/>
      <c r="R249" s="167"/>
      <c r="S249" s="167"/>
      <c r="T249" s="168"/>
      <c r="AT249" s="162" t="s">
        <v>133</v>
      </c>
      <c r="AU249" s="162" t="s">
        <v>82</v>
      </c>
      <c r="AV249" s="14" t="s">
        <v>82</v>
      </c>
      <c r="AW249" s="14" t="s">
        <v>33</v>
      </c>
      <c r="AX249" s="14" t="s">
        <v>72</v>
      </c>
      <c r="AY249" s="162" t="s">
        <v>122</v>
      </c>
    </row>
    <row r="250" spans="1:65" s="2" customFormat="1" ht="16.5" customHeight="1">
      <c r="A250" s="33"/>
      <c r="B250" s="134"/>
      <c r="C250" s="135" t="s">
        <v>364</v>
      </c>
      <c r="D250" s="135" t="s">
        <v>124</v>
      </c>
      <c r="E250" s="136" t="s">
        <v>365</v>
      </c>
      <c r="F250" s="137" t="s">
        <v>366</v>
      </c>
      <c r="G250" s="138" t="s">
        <v>159</v>
      </c>
      <c r="H250" s="139">
        <v>1226</v>
      </c>
      <c r="I250" s="140"/>
      <c r="J250" s="141">
        <f>ROUND(I250*H250,2)</f>
        <v>0</v>
      </c>
      <c r="K250" s="137" t="s">
        <v>128</v>
      </c>
      <c r="L250" s="34"/>
      <c r="M250" s="142" t="s">
        <v>3</v>
      </c>
      <c r="N250" s="143" t="s">
        <v>43</v>
      </c>
      <c r="O250" s="54"/>
      <c r="P250" s="144">
        <f>O250*H250</f>
        <v>0</v>
      </c>
      <c r="Q250" s="144">
        <v>0</v>
      </c>
      <c r="R250" s="144">
        <f>Q250*H250</f>
        <v>0</v>
      </c>
      <c r="S250" s="144">
        <v>0</v>
      </c>
      <c r="T250" s="145">
        <f>S250*H250</f>
        <v>0</v>
      </c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33"/>
      <c r="AR250" s="146" t="s">
        <v>129</v>
      </c>
      <c r="AT250" s="146" t="s">
        <v>124</v>
      </c>
      <c r="AU250" s="146" t="s">
        <v>82</v>
      </c>
      <c r="AY250" s="18" t="s">
        <v>122</v>
      </c>
      <c r="BE250" s="147">
        <f>IF(N250="základní",J250,0)</f>
        <v>0</v>
      </c>
      <c r="BF250" s="147">
        <f>IF(N250="snížená",J250,0)</f>
        <v>0</v>
      </c>
      <c r="BG250" s="147">
        <f>IF(N250="zákl. přenesená",J250,0)</f>
        <v>0</v>
      </c>
      <c r="BH250" s="147">
        <f>IF(N250="sníž. přenesená",J250,0)</f>
        <v>0</v>
      </c>
      <c r="BI250" s="147">
        <f>IF(N250="nulová",J250,0)</f>
        <v>0</v>
      </c>
      <c r="BJ250" s="18" t="s">
        <v>80</v>
      </c>
      <c r="BK250" s="147">
        <f>ROUND(I250*H250,2)</f>
        <v>0</v>
      </c>
      <c r="BL250" s="18" t="s">
        <v>129</v>
      </c>
      <c r="BM250" s="146" t="s">
        <v>367</v>
      </c>
    </row>
    <row r="251" spans="1:65" s="2" customFormat="1" ht="10.199999999999999">
      <c r="A251" s="33"/>
      <c r="B251" s="34"/>
      <c r="C251" s="33"/>
      <c r="D251" s="148" t="s">
        <v>131</v>
      </c>
      <c r="E251" s="33"/>
      <c r="F251" s="149" t="s">
        <v>368</v>
      </c>
      <c r="G251" s="33"/>
      <c r="H251" s="33"/>
      <c r="I251" s="150"/>
      <c r="J251" s="33"/>
      <c r="K251" s="33"/>
      <c r="L251" s="34"/>
      <c r="M251" s="151"/>
      <c r="N251" s="152"/>
      <c r="O251" s="54"/>
      <c r="P251" s="54"/>
      <c r="Q251" s="54"/>
      <c r="R251" s="54"/>
      <c r="S251" s="54"/>
      <c r="T251" s="55"/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33"/>
      <c r="AT251" s="18" t="s">
        <v>131</v>
      </c>
      <c r="AU251" s="18" t="s">
        <v>82</v>
      </c>
    </row>
    <row r="252" spans="1:65" s="14" customFormat="1" ht="10.199999999999999">
      <c r="B252" s="161"/>
      <c r="D252" s="154" t="s">
        <v>133</v>
      </c>
      <c r="E252" s="162" t="s">
        <v>3</v>
      </c>
      <c r="F252" s="163" t="s">
        <v>369</v>
      </c>
      <c r="H252" s="164">
        <v>1226</v>
      </c>
      <c r="I252" s="165"/>
      <c r="L252" s="161"/>
      <c r="M252" s="166"/>
      <c r="N252" s="167"/>
      <c r="O252" s="167"/>
      <c r="P252" s="167"/>
      <c r="Q252" s="167"/>
      <c r="R252" s="167"/>
      <c r="S252" s="167"/>
      <c r="T252" s="168"/>
      <c r="AT252" s="162" t="s">
        <v>133</v>
      </c>
      <c r="AU252" s="162" t="s">
        <v>82</v>
      </c>
      <c r="AV252" s="14" t="s">
        <v>82</v>
      </c>
      <c r="AW252" s="14" t="s">
        <v>33</v>
      </c>
      <c r="AX252" s="14" t="s">
        <v>72</v>
      </c>
      <c r="AY252" s="162" t="s">
        <v>122</v>
      </c>
    </row>
    <row r="253" spans="1:65" s="2" customFormat="1" ht="16.5" customHeight="1">
      <c r="A253" s="33"/>
      <c r="B253" s="134"/>
      <c r="C253" s="169" t="s">
        <v>370</v>
      </c>
      <c r="D253" s="169" t="s">
        <v>327</v>
      </c>
      <c r="E253" s="170" t="s">
        <v>328</v>
      </c>
      <c r="F253" s="171" t="s">
        <v>329</v>
      </c>
      <c r="G253" s="172" t="s">
        <v>330</v>
      </c>
      <c r="H253" s="173">
        <v>30.65</v>
      </c>
      <c r="I253" s="174"/>
      <c r="J253" s="175">
        <f>ROUND(I253*H253,2)</f>
        <v>0</v>
      </c>
      <c r="K253" s="171" t="s">
        <v>128</v>
      </c>
      <c r="L253" s="176"/>
      <c r="M253" s="177" t="s">
        <v>3</v>
      </c>
      <c r="N253" s="178" t="s">
        <v>43</v>
      </c>
      <c r="O253" s="54"/>
      <c r="P253" s="144">
        <f>O253*H253</f>
        <v>0</v>
      </c>
      <c r="Q253" s="144">
        <v>1E-3</v>
      </c>
      <c r="R253" s="144">
        <f>Q253*H253</f>
        <v>3.065E-2</v>
      </c>
      <c r="S253" s="144">
        <v>0</v>
      </c>
      <c r="T253" s="145">
        <f>S253*H253</f>
        <v>0</v>
      </c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R253" s="146" t="s">
        <v>183</v>
      </c>
      <c r="AT253" s="146" t="s">
        <v>327</v>
      </c>
      <c r="AU253" s="146" t="s">
        <v>82</v>
      </c>
      <c r="AY253" s="18" t="s">
        <v>122</v>
      </c>
      <c r="BE253" s="147">
        <f>IF(N253="základní",J253,0)</f>
        <v>0</v>
      </c>
      <c r="BF253" s="147">
        <f>IF(N253="snížená",J253,0)</f>
        <v>0</v>
      </c>
      <c r="BG253" s="147">
        <f>IF(N253="zákl. přenesená",J253,0)</f>
        <v>0</v>
      </c>
      <c r="BH253" s="147">
        <f>IF(N253="sníž. přenesená",J253,0)</f>
        <v>0</v>
      </c>
      <c r="BI253" s="147">
        <f>IF(N253="nulová",J253,0)</f>
        <v>0</v>
      </c>
      <c r="BJ253" s="18" t="s">
        <v>80</v>
      </c>
      <c r="BK253" s="147">
        <f>ROUND(I253*H253,2)</f>
        <v>0</v>
      </c>
      <c r="BL253" s="18" t="s">
        <v>129</v>
      </c>
      <c r="BM253" s="146" t="s">
        <v>371</v>
      </c>
    </row>
    <row r="254" spans="1:65" s="14" customFormat="1" ht="10.199999999999999">
      <c r="B254" s="161"/>
      <c r="D254" s="154" t="s">
        <v>133</v>
      </c>
      <c r="F254" s="163" t="s">
        <v>372</v>
      </c>
      <c r="H254" s="164">
        <v>30.65</v>
      </c>
      <c r="I254" s="165"/>
      <c r="L254" s="161"/>
      <c r="M254" s="166"/>
      <c r="N254" s="167"/>
      <c r="O254" s="167"/>
      <c r="P254" s="167"/>
      <c r="Q254" s="167"/>
      <c r="R254" s="167"/>
      <c r="S254" s="167"/>
      <c r="T254" s="168"/>
      <c r="AT254" s="162" t="s">
        <v>133</v>
      </c>
      <c r="AU254" s="162" t="s">
        <v>82</v>
      </c>
      <c r="AV254" s="14" t="s">
        <v>82</v>
      </c>
      <c r="AW254" s="14" t="s">
        <v>4</v>
      </c>
      <c r="AX254" s="14" t="s">
        <v>80</v>
      </c>
      <c r="AY254" s="162" t="s">
        <v>122</v>
      </c>
    </row>
    <row r="255" spans="1:65" s="2" customFormat="1" ht="16.5" customHeight="1">
      <c r="A255" s="33"/>
      <c r="B255" s="134"/>
      <c r="C255" s="135" t="s">
        <v>373</v>
      </c>
      <c r="D255" s="135" t="s">
        <v>124</v>
      </c>
      <c r="E255" s="136" t="s">
        <v>374</v>
      </c>
      <c r="F255" s="137" t="s">
        <v>375</v>
      </c>
      <c r="G255" s="138" t="s">
        <v>159</v>
      </c>
      <c r="H255" s="139">
        <v>1226</v>
      </c>
      <c r="I255" s="140"/>
      <c r="J255" s="141">
        <f>ROUND(I255*H255,2)</f>
        <v>0</v>
      </c>
      <c r="K255" s="137" t="s">
        <v>128</v>
      </c>
      <c r="L255" s="34"/>
      <c r="M255" s="142" t="s">
        <v>3</v>
      </c>
      <c r="N255" s="143" t="s">
        <v>43</v>
      </c>
      <c r="O255" s="54"/>
      <c r="P255" s="144">
        <f>O255*H255</f>
        <v>0</v>
      </c>
      <c r="Q255" s="144">
        <v>0</v>
      </c>
      <c r="R255" s="144">
        <f>Q255*H255</f>
        <v>0</v>
      </c>
      <c r="S255" s="144">
        <v>0</v>
      </c>
      <c r="T255" s="145">
        <f>S255*H255</f>
        <v>0</v>
      </c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R255" s="146" t="s">
        <v>129</v>
      </c>
      <c r="AT255" s="146" t="s">
        <v>124</v>
      </c>
      <c r="AU255" s="146" t="s">
        <v>82</v>
      </c>
      <c r="AY255" s="18" t="s">
        <v>122</v>
      </c>
      <c r="BE255" s="147">
        <f>IF(N255="základní",J255,0)</f>
        <v>0</v>
      </c>
      <c r="BF255" s="147">
        <f>IF(N255="snížená",J255,0)</f>
        <v>0</v>
      </c>
      <c r="BG255" s="147">
        <f>IF(N255="zákl. přenesená",J255,0)</f>
        <v>0</v>
      </c>
      <c r="BH255" s="147">
        <f>IF(N255="sníž. přenesená",J255,0)</f>
        <v>0</v>
      </c>
      <c r="BI255" s="147">
        <f>IF(N255="nulová",J255,0)</f>
        <v>0</v>
      </c>
      <c r="BJ255" s="18" t="s">
        <v>80</v>
      </c>
      <c r="BK255" s="147">
        <f>ROUND(I255*H255,2)</f>
        <v>0</v>
      </c>
      <c r="BL255" s="18" t="s">
        <v>129</v>
      </c>
      <c r="BM255" s="146" t="s">
        <v>376</v>
      </c>
    </row>
    <row r="256" spans="1:65" s="2" customFormat="1" ht="10.199999999999999">
      <c r="A256" s="33"/>
      <c r="B256" s="34"/>
      <c r="C256" s="33"/>
      <c r="D256" s="148" t="s">
        <v>131</v>
      </c>
      <c r="E256" s="33"/>
      <c r="F256" s="149" t="s">
        <v>377</v>
      </c>
      <c r="G256" s="33"/>
      <c r="H256" s="33"/>
      <c r="I256" s="150"/>
      <c r="J256" s="33"/>
      <c r="K256" s="33"/>
      <c r="L256" s="34"/>
      <c r="M256" s="151"/>
      <c r="N256" s="152"/>
      <c r="O256" s="54"/>
      <c r="P256" s="54"/>
      <c r="Q256" s="54"/>
      <c r="R256" s="54"/>
      <c r="S256" s="54"/>
      <c r="T256" s="55"/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T256" s="18" t="s">
        <v>131</v>
      </c>
      <c r="AU256" s="18" t="s">
        <v>82</v>
      </c>
    </row>
    <row r="257" spans="1:65" s="14" customFormat="1" ht="10.199999999999999">
      <c r="B257" s="161"/>
      <c r="D257" s="154" t="s">
        <v>133</v>
      </c>
      <c r="E257" s="162" t="s">
        <v>3</v>
      </c>
      <c r="F257" s="163" t="s">
        <v>378</v>
      </c>
      <c r="H257" s="164">
        <v>1226</v>
      </c>
      <c r="I257" s="165"/>
      <c r="L257" s="161"/>
      <c r="M257" s="166"/>
      <c r="N257" s="167"/>
      <c r="O257" s="167"/>
      <c r="P257" s="167"/>
      <c r="Q257" s="167"/>
      <c r="R257" s="167"/>
      <c r="S257" s="167"/>
      <c r="T257" s="168"/>
      <c r="AT257" s="162" t="s">
        <v>133</v>
      </c>
      <c r="AU257" s="162" t="s">
        <v>82</v>
      </c>
      <c r="AV257" s="14" t="s">
        <v>82</v>
      </c>
      <c r="AW257" s="14" t="s">
        <v>33</v>
      </c>
      <c r="AX257" s="14" t="s">
        <v>72</v>
      </c>
      <c r="AY257" s="162" t="s">
        <v>122</v>
      </c>
    </row>
    <row r="258" spans="1:65" s="2" customFormat="1" ht="16.5" customHeight="1">
      <c r="A258" s="33"/>
      <c r="B258" s="134"/>
      <c r="C258" s="135" t="s">
        <v>379</v>
      </c>
      <c r="D258" s="135" t="s">
        <v>124</v>
      </c>
      <c r="E258" s="136" t="s">
        <v>380</v>
      </c>
      <c r="F258" s="137" t="s">
        <v>381</v>
      </c>
      <c r="G258" s="138" t="s">
        <v>186</v>
      </c>
      <c r="H258" s="139">
        <v>18.39</v>
      </c>
      <c r="I258" s="140"/>
      <c r="J258" s="141">
        <f>ROUND(I258*H258,2)</f>
        <v>0</v>
      </c>
      <c r="K258" s="137" t="s">
        <v>128</v>
      </c>
      <c r="L258" s="34"/>
      <c r="M258" s="142" t="s">
        <v>3</v>
      </c>
      <c r="N258" s="143" t="s">
        <v>43</v>
      </c>
      <c r="O258" s="54"/>
      <c r="P258" s="144">
        <f>O258*H258</f>
        <v>0</v>
      </c>
      <c r="Q258" s="144">
        <v>0</v>
      </c>
      <c r="R258" s="144">
        <f>Q258*H258</f>
        <v>0</v>
      </c>
      <c r="S258" s="144">
        <v>0</v>
      </c>
      <c r="T258" s="145">
        <f>S258*H258</f>
        <v>0</v>
      </c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R258" s="146" t="s">
        <v>129</v>
      </c>
      <c r="AT258" s="146" t="s">
        <v>124</v>
      </c>
      <c r="AU258" s="146" t="s">
        <v>82</v>
      </c>
      <c r="AY258" s="18" t="s">
        <v>122</v>
      </c>
      <c r="BE258" s="147">
        <f>IF(N258="základní",J258,0)</f>
        <v>0</v>
      </c>
      <c r="BF258" s="147">
        <f>IF(N258="snížená",J258,0)</f>
        <v>0</v>
      </c>
      <c r="BG258" s="147">
        <f>IF(N258="zákl. přenesená",J258,0)</f>
        <v>0</v>
      </c>
      <c r="BH258" s="147">
        <f>IF(N258="sníž. přenesená",J258,0)</f>
        <v>0</v>
      </c>
      <c r="BI258" s="147">
        <f>IF(N258="nulová",J258,0)</f>
        <v>0</v>
      </c>
      <c r="BJ258" s="18" t="s">
        <v>80</v>
      </c>
      <c r="BK258" s="147">
        <f>ROUND(I258*H258,2)</f>
        <v>0</v>
      </c>
      <c r="BL258" s="18" t="s">
        <v>129</v>
      </c>
      <c r="BM258" s="146" t="s">
        <v>382</v>
      </c>
    </row>
    <row r="259" spans="1:65" s="2" customFormat="1" ht="10.199999999999999">
      <c r="A259" s="33"/>
      <c r="B259" s="34"/>
      <c r="C259" s="33"/>
      <c r="D259" s="148" t="s">
        <v>131</v>
      </c>
      <c r="E259" s="33"/>
      <c r="F259" s="149" t="s">
        <v>383</v>
      </c>
      <c r="G259" s="33"/>
      <c r="H259" s="33"/>
      <c r="I259" s="150"/>
      <c r="J259" s="33"/>
      <c r="K259" s="33"/>
      <c r="L259" s="34"/>
      <c r="M259" s="151"/>
      <c r="N259" s="152"/>
      <c r="O259" s="54"/>
      <c r="P259" s="54"/>
      <c r="Q259" s="54"/>
      <c r="R259" s="54"/>
      <c r="S259" s="54"/>
      <c r="T259" s="55"/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T259" s="18" t="s">
        <v>131</v>
      </c>
      <c r="AU259" s="18" t="s">
        <v>82</v>
      </c>
    </row>
    <row r="260" spans="1:65" s="14" customFormat="1" ht="10.199999999999999">
      <c r="B260" s="161"/>
      <c r="D260" s="154" t="s">
        <v>133</v>
      </c>
      <c r="F260" s="163" t="s">
        <v>384</v>
      </c>
      <c r="H260" s="164">
        <v>18.39</v>
      </c>
      <c r="I260" s="165"/>
      <c r="L260" s="161"/>
      <c r="M260" s="166"/>
      <c r="N260" s="167"/>
      <c r="O260" s="167"/>
      <c r="P260" s="167"/>
      <c r="Q260" s="167"/>
      <c r="R260" s="167"/>
      <c r="S260" s="167"/>
      <c r="T260" s="168"/>
      <c r="AT260" s="162" t="s">
        <v>133</v>
      </c>
      <c r="AU260" s="162" t="s">
        <v>82</v>
      </c>
      <c r="AV260" s="14" t="s">
        <v>82</v>
      </c>
      <c r="AW260" s="14" t="s">
        <v>4</v>
      </c>
      <c r="AX260" s="14" t="s">
        <v>80</v>
      </c>
      <c r="AY260" s="162" t="s">
        <v>122</v>
      </c>
    </row>
    <row r="261" spans="1:65" s="2" customFormat="1" ht="16.5" customHeight="1">
      <c r="A261" s="33"/>
      <c r="B261" s="134"/>
      <c r="C261" s="135" t="s">
        <v>385</v>
      </c>
      <c r="D261" s="135" t="s">
        <v>124</v>
      </c>
      <c r="E261" s="136" t="s">
        <v>386</v>
      </c>
      <c r="F261" s="137" t="s">
        <v>387</v>
      </c>
      <c r="G261" s="138" t="s">
        <v>186</v>
      </c>
      <c r="H261" s="139">
        <v>18.39</v>
      </c>
      <c r="I261" s="140"/>
      <c r="J261" s="141">
        <f>ROUND(I261*H261,2)</f>
        <v>0</v>
      </c>
      <c r="K261" s="137" t="s">
        <v>128</v>
      </c>
      <c r="L261" s="34"/>
      <c r="M261" s="142" t="s">
        <v>3</v>
      </c>
      <c r="N261" s="143" t="s">
        <v>43</v>
      </c>
      <c r="O261" s="54"/>
      <c r="P261" s="144">
        <f>O261*H261</f>
        <v>0</v>
      </c>
      <c r="Q261" s="144">
        <v>0</v>
      </c>
      <c r="R261" s="144">
        <f>Q261*H261</f>
        <v>0</v>
      </c>
      <c r="S261" s="144">
        <v>0</v>
      </c>
      <c r="T261" s="145">
        <f>S261*H261</f>
        <v>0</v>
      </c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R261" s="146" t="s">
        <v>129</v>
      </c>
      <c r="AT261" s="146" t="s">
        <v>124</v>
      </c>
      <c r="AU261" s="146" t="s">
        <v>82</v>
      </c>
      <c r="AY261" s="18" t="s">
        <v>122</v>
      </c>
      <c r="BE261" s="147">
        <f>IF(N261="základní",J261,0)</f>
        <v>0</v>
      </c>
      <c r="BF261" s="147">
        <f>IF(N261="snížená",J261,0)</f>
        <v>0</v>
      </c>
      <c r="BG261" s="147">
        <f>IF(N261="zákl. přenesená",J261,0)</f>
        <v>0</v>
      </c>
      <c r="BH261" s="147">
        <f>IF(N261="sníž. přenesená",J261,0)</f>
        <v>0</v>
      </c>
      <c r="BI261" s="147">
        <f>IF(N261="nulová",J261,0)</f>
        <v>0</v>
      </c>
      <c r="BJ261" s="18" t="s">
        <v>80</v>
      </c>
      <c r="BK261" s="147">
        <f>ROUND(I261*H261,2)</f>
        <v>0</v>
      </c>
      <c r="BL261" s="18" t="s">
        <v>129</v>
      </c>
      <c r="BM261" s="146" t="s">
        <v>388</v>
      </c>
    </row>
    <row r="262" spans="1:65" s="2" customFormat="1" ht="10.199999999999999">
      <c r="A262" s="33"/>
      <c r="B262" s="34"/>
      <c r="C262" s="33"/>
      <c r="D262" s="148" t="s">
        <v>131</v>
      </c>
      <c r="E262" s="33"/>
      <c r="F262" s="149" t="s">
        <v>389</v>
      </c>
      <c r="G262" s="33"/>
      <c r="H262" s="33"/>
      <c r="I262" s="150"/>
      <c r="J262" s="33"/>
      <c r="K262" s="33"/>
      <c r="L262" s="34"/>
      <c r="M262" s="151"/>
      <c r="N262" s="152"/>
      <c r="O262" s="54"/>
      <c r="P262" s="54"/>
      <c r="Q262" s="54"/>
      <c r="R262" s="54"/>
      <c r="S262" s="54"/>
      <c r="T262" s="55"/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T262" s="18" t="s">
        <v>131</v>
      </c>
      <c r="AU262" s="18" t="s">
        <v>82</v>
      </c>
    </row>
    <row r="263" spans="1:65" s="2" customFormat="1" ht="16.5" customHeight="1">
      <c r="A263" s="33"/>
      <c r="B263" s="134"/>
      <c r="C263" s="135" t="s">
        <v>390</v>
      </c>
      <c r="D263" s="135" t="s">
        <v>124</v>
      </c>
      <c r="E263" s="136" t="s">
        <v>391</v>
      </c>
      <c r="F263" s="137" t="s">
        <v>392</v>
      </c>
      <c r="G263" s="138" t="s">
        <v>159</v>
      </c>
      <c r="H263" s="139">
        <v>1226</v>
      </c>
      <c r="I263" s="140"/>
      <c r="J263" s="141">
        <f>ROUND(I263*H263,2)</f>
        <v>0</v>
      </c>
      <c r="K263" s="137" t="s">
        <v>128</v>
      </c>
      <c r="L263" s="34"/>
      <c r="M263" s="142" t="s">
        <v>3</v>
      </c>
      <c r="N263" s="143" t="s">
        <v>43</v>
      </c>
      <c r="O263" s="54"/>
      <c r="P263" s="144">
        <f>O263*H263</f>
        <v>0</v>
      </c>
      <c r="Q263" s="144">
        <v>0</v>
      </c>
      <c r="R263" s="144">
        <f>Q263*H263</f>
        <v>0</v>
      </c>
      <c r="S263" s="144">
        <v>0</v>
      </c>
      <c r="T263" s="145">
        <f>S263*H263</f>
        <v>0</v>
      </c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R263" s="146" t="s">
        <v>129</v>
      </c>
      <c r="AT263" s="146" t="s">
        <v>124</v>
      </c>
      <c r="AU263" s="146" t="s">
        <v>82</v>
      </c>
      <c r="AY263" s="18" t="s">
        <v>122</v>
      </c>
      <c r="BE263" s="147">
        <f>IF(N263="základní",J263,0)</f>
        <v>0</v>
      </c>
      <c r="BF263" s="147">
        <f>IF(N263="snížená",J263,0)</f>
        <v>0</v>
      </c>
      <c r="BG263" s="147">
        <f>IF(N263="zákl. přenesená",J263,0)</f>
        <v>0</v>
      </c>
      <c r="BH263" s="147">
        <f>IF(N263="sníž. přenesená",J263,0)</f>
        <v>0</v>
      </c>
      <c r="BI263" s="147">
        <f>IF(N263="nulová",J263,0)</f>
        <v>0</v>
      </c>
      <c r="BJ263" s="18" t="s">
        <v>80</v>
      </c>
      <c r="BK263" s="147">
        <f>ROUND(I263*H263,2)</f>
        <v>0</v>
      </c>
      <c r="BL263" s="18" t="s">
        <v>129</v>
      </c>
      <c r="BM263" s="146" t="s">
        <v>393</v>
      </c>
    </row>
    <row r="264" spans="1:65" s="2" customFormat="1" ht="10.199999999999999">
      <c r="A264" s="33"/>
      <c r="B264" s="34"/>
      <c r="C264" s="33"/>
      <c r="D264" s="148" t="s">
        <v>131</v>
      </c>
      <c r="E264" s="33"/>
      <c r="F264" s="149" t="s">
        <v>394</v>
      </c>
      <c r="G264" s="33"/>
      <c r="H264" s="33"/>
      <c r="I264" s="150"/>
      <c r="J264" s="33"/>
      <c r="K264" s="33"/>
      <c r="L264" s="34"/>
      <c r="M264" s="151"/>
      <c r="N264" s="152"/>
      <c r="O264" s="54"/>
      <c r="P264" s="54"/>
      <c r="Q264" s="54"/>
      <c r="R264" s="54"/>
      <c r="S264" s="54"/>
      <c r="T264" s="55"/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T264" s="18" t="s">
        <v>131</v>
      </c>
      <c r="AU264" s="18" t="s">
        <v>82</v>
      </c>
    </row>
    <row r="265" spans="1:65" s="14" customFormat="1" ht="10.199999999999999">
      <c r="B265" s="161"/>
      <c r="D265" s="154" t="s">
        <v>133</v>
      </c>
      <c r="E265" s="162" t="s">
        <v>3</v>
      </c>
      <c r="F265" s="163" t="s">
        <v>175</v>
      </c>
      <c r="H265" s="164">
        <v>896.5</v>
      </c>
      <c r="I265" s="165"/>
      <c r="L265" s="161"/>
      <c r="M265" s="166"/>
      <c r="N265" s="167"/>
      <c r="O265" s="167"/>
      <c r="P265" s="167"/>
      <c r="Q265" s="167"/>
      <c r="R265" s="167"/>
      <c r="S265" s="167"/>
      <c r="T265" s="168"/>
      <c r="AT265" s="162" t="s">
        <v>133</v>
      </c>
      <c r="AU265" s="162" t="s">
        <v>82</v>
      </c>
      <c r="AV265" s="14" t="s">
        <v>82</v>
      </c>
      <c r="AW265" s="14" t="s">
        <v>33</v>
      </c>
      <c r="AX265" s="14" t="s">
        <v>72</v>
      </c>
      <c r="AY265" s="162" t="s">
        <v>122</v>
      </c>
    </row>
    <row r="266" spans="1:65" s="14" customFormat="1" ht="10.199999999999999">
      <c r="B266" s="161"/>
      <c r="D266" s="154" t="s">
        <v>133</v>
      </c>
      <c r="E266" s="162" t="s">
        <v>3</v>
      </c>
      <c r="F266" s="163" t="s">
        <v>176</v>
      </c>
      <c r="H266" s="164">
        <v>426</v>
      </c>
      <c r="I266" s="165"/>
      <c r="L266" s="161"/>
      <c r="M266" s="166"/>
      <c r="N266" s="167"/>
      <c r="O266" s="167"/>
      <c r="P266" s="167"/>
      <c r="Q266" s="167"/>
      <c r="R266" s="167"/>
      <c r="S266" s="167"/>
      <c r="T266" s="168"/>
      <c r="AT266" s="162" t="s">
        <v>133</v>
      </c>
      <c r="AU266" s="162" t="s">
        <v>82</v>
      </c>
      <c r="AV266" s="14" t="s">
        <v>82</v>
      </c>
      <c r="AW266" s="14" t="s">
        <v>33</v>
      </c>
      <c r="AX266" s="14" t="s">
        <v>72</v>
      </c>
      <c r="AY266" s="162" t="s">
        <v>122</v>
      </c>
    </row>
    <row r="267" spans="1:65" s="13" customFormat="1" ht="10.199999999999999">
      <c r="B267" s="153"/>
      <c r="D267" s="154" t="s">
        <v>133</v>
      </c>
      <c r="E267" s="155" t="s">
        <v>3</v>
      </c>
      <c r="F267" s="156" t="s">
        <v>177</v>
      </c>
      <c r="H267" s="155" t="s">
        <v>3</v>
      </c>
      <c r="I267" s="157"/>
      <c r="L267" s="153"/>
      <c r="M267" s="158"/>
      <c r="N267" s="159"/>
      <c r="O267" s="159"/>
      <c r="P267" s="159"/>
      <c r="Q267" s="159"/>
      <c r="R267" s="159"/>
      <c r="S267" s="159"/>
      <c r="T267" s="160"/>
      <c r="AT267" s="155" t="s">
        <v>133</v>
      </c>
      <c r="AU267" s="155" t="s">
        <v>82</v>
      </c>
      <c r="AV267" s="13" t="s">
        <v>80</v>
      </c>
      <c r="AW267" s="13" t="s">
        <v>33</v>
      </c>
      <c r="AX267" s="13" t="s">
        <v>72</v>
      </c>
      <c r="AY267" s="155" t="s">
        <v>122</v>
      </c>
    </row>
    <row r="268" spans="1:65" s="14" customFormat="1" ht="10.199999999999999">
      <c r="B268" s="161"/>
      <c r="D268" s="154" t="s">
        <v>133</v>
      </c>
      <c r="E268" s="162" t="s">
        <v>3</v>
      </c>
      <c r="F268" s="163" t="s">
        <v>178</v>
      </c>
      <c r="H268" s="164">
        <v>-212</v>
      </c>
      <c r="I268" s="165"/>
      <c r="L268" s="161"/>
      <c r="M268" s="166"/>
      <c r="N268" s="167"/>
      <c r="O268" s="167"/>
      <c r="P268" s="167"/>
      <c r="Q268" s="167"/>
      <c r="R268" s="167"/>
      <c r="S268" s="167"/>
      <c r="T268" s="168"/>
      <c r="AT268" s="162" t="s">
        <v>133</v>
      </c>
      <c r="AU268" s="162" t="s">
        <v>82</v>
      </c>
      <c r="AV268" s="14" t="s">
        <v>82</v>
      </c>
      <c r="AW268" s="14" t="s">
        <v>33</v>
      </c>
      <c r="AX268" s="14" t="s">
        <v>72</v>
      </c>
      <c r="AY268" s="162" t="s">
        <v>122</v>
      </c>
    </row>
    <row r="269" spans="1:65" s="13" customFormat="1" ht="10.199999999999999">
      <c r="B269" s="153"/>
      <c r="D269" s="154" t="s">
        <v>133</v>
      </c>
      <c r="E269" s="155" t="s">
        <v>3</v>
      </c>
      <c r="F269" s="156" t="s">
        <v>179</v>
      </c>
      <c r="H269" s="155" t="s">
        <v>3</v>
      </c>
      <c r="I269" s="157"/>
      <c r="L269" s="153"/>
      <c r="M269" s="158"/>
      <c r="N269" s="159"/>
      <c r="O269" s="159"/>
      <c r="P269" s="159"/>
      <c r="Q269" s="159"/>
      <c r="R269" s="159"/>
      <c r="S269" s="159"/>
      <c r="T269" s="160"/>
      <c r="AT269" s="155" t="s">
        <v>133</v>
      </c>
      <c r="AU269" s="155" t="s">
        <v>82</v>
      </c>
      <c r="AV269" s="13" t="s">
        <v>80</v>
      </c>
      <c r="AW269" s="13" t="s">
        <v>33</v>
      </c>
      <c r="AX269" s="13" t="s">
        <v>72</v>
      </c>
      <c r="AY269" s="155" t="s">
        <v>122</v>
      </c>
    </row>
    <row r="270" spans="1:65" s="14" customFormat="1" ht="10.199999999999999">
      <c r="B270" s="161"/>
      <c r="D270" s="154" t="s">
        <v>133</v>
      </c>
      <c r="E270" s="162" t="s">
        <v>3</v>
      </c>
      <c r="F270" s="163" t="s">
        <v>180</v>
      </c>
      <c r="H270" s="164">
        <v>86</v>
      </c>
      <c r="I270" s="165"/>
      <c r="L270" s="161"/>
      <c r="M270" s="166"/>
      <c r="N270" s="167"/>
      <c r="O270" s="167"/>
      <c r="P270" s="167"/>
      <c r="Q270" s="167"/>
      <c r="R270" s="167"/>
      <c r="S270" s="167"/>
      <c r="T270" s="168"/>
      <c r="AT270" s="162" t="s">
        <v>133</v>
      </c>
      <c r="AU270" s="162" t="s">
        <v>82</v>
      </c>
      <c r="AV270" s="14" t="s">
        <v>82</v>
      </c>
      <c r="AW270" s="14" t="s">
        <v>33</v>
      </c>
      <c r="AX270" s="14" t="s">
        <v>72</v>
      </c>
      <c r="AY270" s="162" t="s">
        <v>122</v>
      </c>
    </row>
    <row r="271" spans="1:65" s="14" customFormat="1" ht="10.199999999999999">
      <c r="B271" s="161"/>
      <c r="D271" s="154" t="s">
        <v>133</v>
      </c>
      <c r="E271" s="162" t="s">
        <v>3</v>
      </c>
      <c r="F271" s="163" t="s">
        <v>181</v>
      </c>
      <c r="H271" s="164">
        <v>87</v>
      </c>
      <c r="I271" s="165"/>
      <c r="L271" s="161"/>
      <c r="M271" s="166"/>
      <c r="N271" s="167"/>
      <c r="O271" s="167"/>
      <c r="P271" s="167"/>
      <c r="Q271" s="167"/>
      <c r="R271" s="167"/>
      <c r="S271" s="167"/>
      <c r="T271" s="168"/>
      <c r="AT271" s="162" t="s">
        <v>133</v>
      </c>
      <c r="AU271" s="162" t="s">
        <v>82</v>
      </c>
      <c r="AV271" s="14" t="s">
        <v>82</v>
      </c>
      <c r="AW271" s="14" t="s">
        <v>33</v>
      </c>
      <c r="AX271" s="14" t="s">
        <v>72</v>
      </c>
      <c r="AY271" s="162" t="s">
        <v>122</v>
      </c>
    </row>
    <row r="272" spans="1:65" s="14" customFormat="1" ht="10.199999999999999">
      <c r="B272" s="161"/>
      <c r="D272" s="154" t="s">
        <v>133</v>
      </c>
      <c r="E272" s="162" t="s">
        <v>3</v>
      </c>
      <c r="F272" s="163" t="s">
        <v>182</v>
      </c>
      <c r="H272" s="164">
        <v>-57.5</v>
      </c>
      <c r="I272" s="165"/>
      <c r="L272" s="161"/>
      <c r="M272" s="166"/>
      <c r="N272" s="167"/>
      <c r="O272" s="167"/>
      <c r="P272" s="167"/>
      <c r="Q272" s="167"/>
      <c r="R272" s="167"/>
      <c r="S272" s="167"/>
      <c r="T272" s="168"/>
      <c r="AT272" s="162" t="s">
        <v>133</v>
      </c>
      <c r="AU272" s="162" t="s">
        <v>82</v>
      </c>
      <c r="AV272" s="14" t="s">
        <v>82</v>
      </c>
      <c r="AW272" s="14" t="s">
        <v>33</v>
      </c>
      <c r="AX272" s="14" t="s">
        <v>72</v>
      </c>
      <c r="AY272" s="162" t="s">
        <v>122</v>
      </c>
    </row>
    <row r="273" spans="1:65" s="12" customFormat="1" ht="22.8" customHeight="1">
      <c r="B273" s="121"/>
      <c r="D273" s="122" t="s">
        <v>71</v>
      </c>
      <c r="E273" s="132" t="s">
        <v>82</v>
      </c>
      <c r="F273" s="132" t="s">
        <v>395</v>
      </c>
      <c r="I273" s="124"/>
      <c r="J273" s="133">
        <f>BK273</f>
        <v>0</v>
      </c>
      <c r="L273" s="121"/>
      <c r="M273" s="126"/>
      <c r="N273" s="127"/>
      <c r="O273" s="127"/>
      <c r="P273" s="128">
        <f>SUM(P274:P305)</f>
        <v>0</v>
      </c>
      <c r="Q273" s="127"/>
      <c r="R273" s="128">
        <f>SUM(R274:R305)</f>
        <v>76.981347199999988</v>
      </c>
      <c r="S273" s="127"/>
      <c r="T273" s="129">
        <f>SUM(T274:T305)</f>
        <v>0</v>
      </c>
      <c r="AR273" s="122" t="s">
        <v>80</v>
      </c>
      <c r="AT273" s="130" t="s">
        <v>71</v>
      </c>
      <c r="AU273" s="130" t="s">
        <v>80</v>
      </c>
      <c r="AY273" s="122" t="s">
        <v>122</v>
      </c>
      <c r="BK273" s="131">
        <f>SUM(BK274:BK305)</f>
        <v>0</v>
      </c>
    </row>
    <row r="274" spans="1:65" s="2" customFormat="1" ht="24.15" customHeight="1">
      <c r="A274" s="33"/>
      <c r="B274" s="134"/>
      <c r="C274" s="135" t="s">
        <v>396</v>
      </c>
      <c r="D274" s="135" t="s">
        <v>124</v>
      </c>
      <c r="E274" s="136" t="s">
        <v>397</v>
      </c>
      <c r="F274" s="137" t="s">
        <v>398</v>
      </c>
      <c r="G274" s="138" t="s">
        <v>186</v>
      </c>
      <c r="H274" s="139">
        <v>30.3</v>
      </c>
      <c r="I274" s="140"/>
      <c r="J274" s="141">
        <f>ROUND(I274*H274,2)</f>
        <v>0</v>
      </c>
      <c r="K274" s="137" t="s">
        <v>128</v>
      </c>
      <c r="L274" s="34"/>
      <c r="M274" s="142" t="s">
        <v>3</v>
      </c>
      <c r="N274" s="143" t="s">
        <v>43</v>
      </c>
      <c r="O274" s="54"/>
      <c r="P274" s="144">
        <f>O274*H274</f>
        <v>0</v>
      </c>
      <c r="Q274" s="144">
        <v>0</v>
      </c>
      <c r="R274" s="144">
        <f>Q274*H274</f>
        <v>0</v>
      </c>
      <c r="S274" s="144">
        <v>0</v>
      </c>
      <c r="T274" s="145">
        <f>S274*H274</f>
        <v>0</v>
      </c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33"/>
      <c r="AR274" s="146" t="s">
        <v>129</v>
      </c>
      <c r="AT274" s="146" t="s">
        <v>124</v>
      </c>
      <c r="AU274" s="146" t="s">
        <v>82</v>
      </c>
      <c r="AY274" s="18" t="s">
        <v>122</v>
      </c>
      <c r="BE274" s="147">
        <f>IF(N274="základní",J274,0)</f>
        <v>0</v>
      </c>
      <c r="BF274" s="147">
        <f>IF(N274="snížená",J274,0)</f>
        <v>0</v>
      </c>
      <c r="BG274" s="147">
        <f>IF(N274="zákl. přenesená",J274,0)</f>
        <v>0</v>
      </c>
      <c r="BH274" s="147">
        <f>IF(N274="sníž. přenesená",J274,0)</f>
        <v>0</v>
      </c>
      <c r="BI274" s="147">
        <f>IF(N274="nulová",J274,0)</f>
        <v>0</v>
      </c>
      <c r="BJ274" s="18" t="s">
        <v>80</v>
      </c>
      <c r="BK274" s="147">
        <f>ROUND(I274*H274,2)</f>
        <v>0</v>
      </c>
      <c r="BL274" s="18" t="s">
        <v>129</v>
      </c>
      <c r="BM274" s="146" t="s">
        <v>399</v>
      </c>
    </row>
    <row r="275" spans="1:65" s="2" customFormat="1" ht="10.199999999999999">
      <c r="A275" s="33"/>
      <c r="B275" s="34"/>
      <c r="C275" s="33"/>
      <c r="D275" s="148" t="s">
        <v>131</v>
      </c>
      <c r="E275" s="33"/>
      <c r="F275" s="149" t="s">
        <v>400</v>
      </c>
      <c r="G275" s="33"/>
      <c r="H275" s="33"/>
      <c r="I275" s="150"/>
      <c r="J275" s="33"/>
      <c r="K275" s="33"/>
      <c r="L275" s="34"/>
      <c r="M275" s="151"/>
      <c r="N275" s="152"/>
      <c r="O275" s="54"/>
      <c r="P275" s="54"/>
      <c r="Q275" s="54"/>
      <c r="R275" s="54"/>
      <c r="S275" s="54"/>
      <c r="T275" s="55"/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T275" s="18" t="s">
        <v>131</v>
      </c>
      <c r="AU275" s="18" t="s">
        <v>82</v>
      </c>
    </row>
    <row r="276" spans="1:65" s="13" customFormat="1" ht="10.199999999999999">
      <c r="B276" s="153"/>
      <c r="D276" s="154" t="s">
        <v>133</v>
      </c>
      <c r="E276" s="155" t="s">
        <v>3</v>
      </c>
      <c r="F276" s="156" t="s">
        <v>401</v>
      </c>
      <c r="H276" s="155" t="s">
        <v>3</v>
      </c>
      <c r="I276" s="157"/>
      <c r="L276" s="153"/>
      <c r="M276" s="158"/>
      <c r="N276" s="159"/>
      <c r="O276" s="159"/>
      <c r="P276" s="159"/>
      <c r="Q276" s="159"/>
      <c r="R276" s="159"/>
      <c r="S276" s="159"/>
      <c r="T276" s="160"/>
      <c r="AT276" s="155" t="s">
        <v>133</v>
      </c>
      <c r="AU276" s="155" t="s">
        <v>82</v>
      </c>
      <c r="AV276" s="13" t="s">
        <v>80</v>
      </c>
      <c r="AW276" s="13" t="s">
        <v>33</v>
      </c>
      <c r="AX276" s="13" t="s">
        <v>72</v>
      </c>
      <c r="AY276" s="155" t="s">
        <v>122</v>
      </c>
    </row>
    <row r="277" spans="1:65" s="14" customFormat="1" ht="10.199999999999999">
      <c r="B277" s="161"/>
      <c r="D277" s="154" t="s">
        <v>133</v>
      </c>
      <c r="E277" s="162" t="s">
        <v>3</v>
      </c>
      <c r="F277" s="163" t="s">
        <v>402</v>
      </c>
      <c r="H277" s="164">
        <v>34.5</v>
      </c>
      <c r="I277" s="165"/>
      <c r="L277" s="161"/>
      <c r="M277" s="166"/>
      <c r="N277" s="167"/>
      <c r="O277" s="167"/>
      <c r="P277" s="167"/>
      <c r="Q277" s="167"/>
      <c r="R277" s="167"/>
      <c r="S277" s="167"/>
      <c r="T277" s="168"/>
      <c r="AT277" s="162" t="s">
        <v>133</v>
      </c>
      <c r="AU277" s="162" t="s">
        <v>82</v>
      </c>
      <c r="AV277" s="14" t="s">
        <v>82</v>
      </c>
      <c r="AW277" s="14" t="s">
        <v>33</v>
      </c>
      <c r="AX277" s="14" t="s">
        <v>72</v>
      </c>
      <c r="AY277" s="162" t="s">
        <v>122</v>
      </c>
    </row>
    <row r="278" spans="1:65" s="14" customFormat="1" ht="10.199999999999999">
      <c r="B278" s="161"/>
      <c r="D278" s="154" t="s">
        <v>133</v>
      </c>
      <c r="E278" s="162" t="s">
        <v>3</v>
      </c>
      <c r="F278" s="163" t="s">
        <v>403</v>
      </c>
      <c r="H278" s="164">
        <v>2.1</v>
      </c>
      <c r="I278" s="165"/>
      <c r="L278" s="161"/>
      <c r="M278" s="166"/>
      <c r="N278" s="167"/>
      <c r="O278" s="167"/>
      <c r="P278" s="167"/>
      <c r="Q278" s="167"/>
      <c r="R278" s="167"/>
      <c r="S278" s="167"/>
      <c r="T278" s="168"/>
      <c r="AT278" s="162" t="s">
        <v>133</v>
      </c>
      <c r="AU278" s="162" t="s">
        <v>82</v>
      </c>
      <c r="AV278" s="14" t="s">
        <v>82</v>
      </c>
      <c r="AW278" s="14" t="s">
        <v>33</v>
      </c>
      <c r="AX278" s="14" t="s">
        <v>72</v>
      </c>
      <c r="AY278" s="162" t="s">
        <v>122</v>
      </c>
    </row>
    <row r="279" spans="1:65" s="14" customFormat="1" ht="10.199999999999999">
      <c r="B279" s="161"/>
      <c r="D279" s="154" t="s">
        <v>133</v>
      </c>
      <c r="E279" s="162" t="s">
        <v>3</v>
      </c>
      <c r="F279" s="163" t="s">
        <v>404</v>
      </c>
      <c r="H279" s="164">
        <v>-7.8</v>
      </c>
      <c r="I279" s="165"/>
      <c r="L279" s="161"/>
      <c r="M279" s="166"/>
      <c r="N279" s="167"/>
      <c r="O279" s="167"/>
      <c r="P279" s="167"/>
      <c r="Q279" s="167"/>
      <c r="R279" s="167"/>
      <c r="S279" s="167"/>
      <c r="T279" s="168"/>
      <c r="AT279" s="162" t="s">
        <v>133</v>
      </c>
      <c r="AU279" s="162" t="s">
        <v>82</v>
      </c>
      <c r="AV279" s="14" t="s">
        <v>82</v>
      </c>
      <c r="AW279" s="14" t="s">
        <v>33</v>
      </c>
      <c r="AX279" s="14" t="s">
        <v>72</v>
      </c>
      <c r="AY279" s="162" t="s">
        <v>122</v>
      </c>
    </row>
    <row r="280" spans="1:65" s="14" customFormat="1" ht="10.199999999999999">
      <c r="B280" s="161"/>
      <c r="D280" s="154" t="s">
        <v>133</v>
      </c>
      <c r="E280" s="162" t="s">
        <v>3</v>
      </c>
      <c r="F280" s="163" t="s">
        <v>405</v>
      </c>
      <c r="H280" s="164">
        <v>1.5</v>
      </c>
      <c r="I280" s="165"/>
      <c r="L280" s="161"/>
      <c r="M280" s="166"/>
      <c r="N280" s="167"/>
      <c r="O280" s="167"/>
      <c r="P280" s="167"/>
      <c r="Q280" s="167"/>
      <c r="R280" s="167"/>
      <c r="S280" s="167"/>
      <c r="T280" s="168"/>
      <c r="AT280" s="162" t="s">
        <v>133</v>
      </c>
      <c r="AU280" s="162" t="s">
        <v>82</v>
      </c>
      <c r="AV280" s="14" t="s">
        <v>82</v>
      </c>
      <c r="AW280" s="14" t="s">
        <v>33</v>
      </c>
      <c r="AX280" s="14" t="s">
        <v>72</v>
      </c>
      <c r="AY280" s="162" t="s">
        <v>122</v>
      </c>
    </row>
    <row r="281" spans="1:65" s="2" customFormat="1" ht="24.15" customHeight="1">
      <c r="A281" s="33"/>
      <c r="B281" s="134"/>
      <c r="C281" s="135" t="s">
        <v>406</v>
      </c>
      <c r="D281" s="135" t="s">
        <v>124</v>
      </c>
      <c r="E281" s="136" t="s">
        <v>407</v>
      </c>
      <c r="F281" s="137" t="s">
        <v>408</v>
      </c>
      <c r="G281" s="138" t="s">
        <v>159</v>
      </c>
      <c r="H281" s="139">
        <v>303</v>
      </c>
      <c r="I281" s="140"/>
      <c r="J281" s="141">
        <f>ROUND(I281*H281,2)</f>
        <v>0</v>
      </c>
      <c r="K281" s="137" t="s">
        <v>128</v>
      </c>
      <c r="L281" s="34"/>
      <c r="M281" s="142" t="s">
        <v>3</v>
      </c>
      <c r="N281" s="143" t="s">
        <v>43</v>
      </c>
      <c r="O281" s="54"/>
      <c r="P281" s="144">
        <f>O281*H281</f>
        <v>0</v>
      </c>
      <c r="Q281" s="144">
        <v>1.7000000000000001E-4</v>
      </c>
      <c r="R281" s="144">
        <f>Q281*H281</f>
        <v>5.151E-2</v>
      </c>
      <c r="S281" s="144">
        <v>0</v>
      </c>
      <c r="T281" s="145">
        <f>S281*H281</f>
        <v>0</v>
      </c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R281" s="146" t="s">
        <v>129</v>
      </c>
      <c r="AT281" s="146" t="s">
        <v>124</v>
      </c>
      <c r="AU281" s="146" t="s">
        <v>82</v>
      </c>
      <c r="AY281" s="18" t="s">
        <v>122</v>
      </c>
      <c r="BE281" s="147">
        <f>IF(N281="základní",J281,0)</f>
        <v>0</v>
      </c>
      <c r="BF281" s="147">
        <f>IF(N281="snížená",J281,0)</f>
        <v>0</v>
      </c>
      <c r="BG281" s="147">
        <f>IF(N281="zákl. přenesená",J281,0)</f>
        <v>0</v>
      </c>
      <c r="BH281" s="147">
        <f>IF(N281="sníž. přenesená",J281,0)</f>
        <v>0</v>
      </c>
      <c r="BI281" s="147">
        <f>IF(N281="nulová",J281,0)</f>
        <v>0</v>
      </c>
      <c r="BJ281" s="18" t="s">
        <v>80</v>
      </c>
      <c r="BK281" s="147">
        <f>ROUND(I281*H281,2)</f>
        <v>0</v>
      </c>
      <c r="BL281" s="18" t="s">
        <v>129</v>
      </c>
      <c r="BM281" s="146" t="s">
        <v>409</v>
      </c>
    </row>
    <row r="282" spans="1:65" s="2" customFormat="1" ht="10.199999999999999">
      <c r="A282" s="33"/>
      <c r="B282" s="34"/>
      <c r="C282" s="33"/>
      <c r="D282" s="148" t="s">
        <v>131</v>
      </c>
      <c r="E282" s="33"/>
      <c r="F282" s="149" t="s">
        <v>410</v>
      </c>
      <c r="G282" s="33"/>
      <c r="H282" s="33"/>
      <c r="I282" s="150"/>
      <c r="J282" s="33"/>
      <c r="K282" s="33"/>
      <c r="L282" s="34"/>
      <c r="M282" s="151"/>
      <c r="N282" s="152"/>
      <c r="O282" s="54"/>
      <c r="P282" s="54"/>
      <c r="Q282" s="54"/>
      <c r="R282" s="54"/>
      <c r="S282" s="54"/>
      <c r="T282" s="55"/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T282" s="18" t="s">
        <v>131</v>
      </c>
      <c r="AU282" s="18" t="s">
        <v>82</v>
      </c>
    </row>
    <row r="283" spans="1:65" s="13" customFormat="1" ht="10.199999999999999">
      <c r="B283" s="153"/>
      <c r="D283" s="154" t="s">
        <v>133</v>
      </c>
      <c r="E283" s="155" t="s">
        <v>3</v>
      </c>
      <c r="F283" s="156" t="s">
        <v>205</v>
      </c>
      <c r="H283" s="155" t="s">
        <v>3</v>
      </c>
      <c r="I283" s="157"/>
      <c r="L283" s="153"/>
      <c r="M283" s="158"/>
      <c r="N283" s="159"/>
      <c r="O283" s="159"/>
      <c r="P283" s="159"/>
      <c r="Q283" s="159"/>
      <c r="R283" s="159"/>
      <c r="S283" s="159"/>
      <c r="T283" s="160"/>
      <c r="AT283" s="155" t="s">
        <v>133</v>
      </c>
      <c r="AU283" s="155" t="s">
        <v>82</v>
      </c>
      <c r="AV283" s="13" t="s">
        <v>80</v>
      </c>
      <c r="AW283" s="13" t="s">
        <v>33</v>
      </c>
      <c r="AX283" s="13" t="s">
        <v>72</v>
      </c>
      <c r="AY283" s="155" t="s">
        <v>122</v>
      </c>
    </row>
    <row r="284" spans="1:65" s="14" customFormat="1" ht="10.199999999999999">
      <c r="B284" s="161"/>
      <c r="D284" s="154" t="s">
        <v>133</v>
      </c>
      <c r="E284" s="162" t="s">
        <v>3</v>
      </c>
      <c r="F284" s="163" t="s">
        <v>411</v>
      </c>
      <c r="H284" s="164">
        <v>345</v>
      </c>
      <c r="I284" s="165"/>
      <c r="L284" s="161"/>
      <c r="M284" s="166"/>
      <c r="N284" s="167"/>
      <c r="O284" s="167"/>
      <c r="P284" s="167"/>
      <c r="Q284" s="167"/>
      <c r="R284" s="167"/>
      <c r="S284" s="167"/>
      <c r="T284" s="168"/>
      <c r="AT284" s="162" t="s">
        <v>133</v>
      </c>
      <c r="AU284" s="162" t="s">
        <v>82</v>
      </c>
      <c r="AV284" s="14" t="s">
        <v>82</v>
      </c>
      <c r="AW284" s="14" t="s">
        <v>33</v>
      </c>
      <c r="AX284" s="14" t="s">
        <v>72</v>
      </c>
      <c r="AY284" s="162" t="s">
        <v>122</v>
      </c>
    </row>
    <row r="285" spans="1:65" s="14" customFormat="1" ht="10.199999999999999">
      <c r="B285" s="161"/>
      <c r="D285" s="154" t="s">
        <v>133</v>
      </c>
      <c r="E285" s="162" t="s">
        <v>3</v>
      </c>
      <c r="F285" s="163" t="s">
        <v>412</v>
      </c>
      <c r="H285" s="164">
        <v>21</v>
      </c>
      <c r="I285" s="165"/>
      <c r="L285" s="161"/>
      <c r="M285" s="166"/>
      <c r="N285" s="167"/>
      <c r="O285" s="167"/>
      <c r="P285" s="167"/>
      <c r="Q285" s="167"/>
      <c r="R285" s="167"/>
      <c r="S285" s="167"/>
      <c r="T285" s="168"/>
      <c r="AT285" s="162" t="s">
        <v>133</v>
      </c>
      <c r="AU285" s="162" t="s">
        <v>82</v>
      </c>
      <c r="AV285" s="14" t="s">
        <v>82</v>
      </c>
      <c r="AW285" s="14" t="s">
        <v>33</v>
      </c>
      <c r="AX285" s="14" t="s">
        <v>72</v>
      </c>
      <c r="AY285" s="162" t="s">
        <v>122</v>
      </c>
    </row>
    <row r="286" spans="1:65" s="14" customFormat="1" ht="10.199999999999999">
      <c r="B286" s="161"/>
      <c r="D286" s="154" t="s">
        <v>133</v>
      </c>
      <c r="E286" s="162" t="s">
        <v>3</v>
      </c>
      <c r="F286" s="163" t="s">
        <v>413</v>
      </c>
      <c r="H286" s="164">
        <v>-78</v>
      </c>
      <c r="I286" s="165"/>
      <c r="L286" s="161"/>
      <c r="M286" s="166"/>
      <c r="N286" s="167"/>
      <c r="O286" s="167"/>
      <c r="P286" s="167"/>
      <c r="Q286" s="167"/>
      <c r="R286" s="167"/>
      <c r="S286" s="167"/>
      <c r="T286" s="168"/>
      <c r="AT286" s="162" t="s">
        <v>133</v>
      </c>
      <c r="AU286" s="162" t="s">
        <v>82</v>
      </c>
      <c r="AV286" s="14" t="s">
        <v>82</v>
      </c>
      <c r="AW286" s="14" t="s">
        <v>33</v>
      </c>
      <c r="AX286" s="14" t="s">
        <v>72</v>
      </c>
      <c r="AY286" s="162" t="s">
        <v>122</v>
      </c>
    </row>
    <row r="287" spans="1:65" s="14" customFormat="1" ht="10.199999999999999">
      <c r="B287" s="161"/>
      <c r="D287" s="154" t="s">
        <v>133</v>
      </c>
      <c r="E287" s="162" t="s">
        <v>3</v>
      </c>
      <c r="F287" s="163" t="s">
        <v>414</v>
      </c>
      <c r="H287" s="164">
        <v>15</v>
      </c>
      <c r="I287" s="165"/>
      <c r="L287" s="161"/>
      <c r="M287" s="166"/>
      <c r="N287" s="167"/>
      <c r="O287" s="167"/>
      <c r="P287" s="167"/>
      <c r="Q287" s="167"/>
      <c r="R287" s="167"/>
      <c r="S287" s="167"/>
      <c r="T287" s="168"/>
      <c r="AT287" s="162" t="s">
        <v>133</v>
      </c>
      <c r="AU287" s="162" t="s">
        <v>82</v>
      </c>
      <c r="AV287" s="14" t="s">
        <v>82</v>
      </c>
      <c r="AW287" s="14" t="s">
        <v>33</v>
      </c>
      <c r="AX287" s="14" t="s">
        <v>72</v>
      </c>
      <c r="AY287" s="162" t="s">
        <v>122</v>
      </c>
    </row>
    <row r="288" spans="1:65" s="2" customFormat="1" ht="16.5" customHeight="1">
      <c r="A288" s="33"/>
      <c r="B288" s="134"/>
      <c r="C288" s="169" t="s">
        <v>415</v>
      </c>
      <c r="D288" s="169" t="s">
        <v>327</v>
      </c>
      <c r="E288" s="170" t="s">
        <v>416</v>
      </c>
      <c r="F288" s="171" t="s">
        <v>417</v>
      </c>
      <c r="G288" s="172" t="s">
        <v>159</v>
      </c>
      <c r="H288" s="173">
        <v>358.904</v>
      </c>
      <c r="I288" s="174"/>
      <c r="J288" s="175">
        <f>ROUND(I288*H288,2)</f>
        <v>0</v>
      </c>
      <c r="K288" s="171" t="s">
        <v>128</v>
      </c>
      <c r="L288" s="176"/>
      <c r="M288" s="177" t="s">
        <v>3</v>
      </c>
      <c r="N288" s="178" t="s">
        <v>43</v>
      </c>
      <c r="O288" s="54"/>
      <c r="P288" s="144">
        <f>O288*H288</f>
        <v>0</v>
      </c>
      <c r="Q288" s="144">
        <v>2.9999999999999997E-4</v>
      </c>
      <c r="R288" s="144">
        <f>Q288*H288</f>
        <v>0.10767119999999999</v>
      </c>
      <c r="S288" s="144">
        <v>0</v>
      </c>
      <c r="T288" s="145">
        <f>S288*H288</f>
        <v>0</v>
      </c>
      <c r="U288" s="33"/>
      <c r="V288" s="33"/>
      <c r="W288" s="33"/>
      <c r="X288" s="33"/>
      <c r="Y288" s="33"/>
      <c r="Z288" s="33"/>
      <c r="AA288" s="33"/>
      <c r="AB288" s="33"/>
      <c r="AC288" s="33"/>
      <c r="AD288" s="33"/>
      <c r="AE288" s="33"/>
      <c r="AR288" s="146" t="s">
        <v>183</v>
      </c>
      <c r="AT288" s="146" t="s">
        <v>327</v>
      </c>
      <c r="AU288" s="146" t="s">
        <v>82</v>
      </c>
      <c r="AY288" s="18" t="s">
        <v>122</v>
      </c>
      <c r="BE288" s="147">
        <f>IF(N288="základní",J288,0)</f>
        <v>0</v>
      </c>
      <c r="BF288" s="147">
        <f>IF(N288="snížená",J288,0)</f>
        <v>0</v>
      </c>
      <c r="BG288" s="147">
        <f>IF(N288="zákl. přenesená",J288,0)</f>
        <v>0</v>
      </c>
      <c r="BH288" s="147">
        <f>IF(N288="sníž. přenesená",J288,0)</f>
        <v>0</v>
      </c>
      <c r="BI288" s="147">
        <f>IF(N288="nulová",J288,0)</f>
        <v>0</v>
      </c>
      <c r="BJ288" s="18" t="s">
        <v>80</v>
      </c>
      <c r="BK288" s="147">
        <f>ROUND(I288*H288,2)</f>
        <v>0</v>
      </c>
      <c r="BL288" s="18" t="s">
        <v>129</v>
      </c>
      <c r="BM288" s="146" t="s">
        <v>418</v>
      </c>
    </row>
    <row r="289" spans="1:65" s="2" customFormat="1" ht="19.2">
      <c r="A289" s="33"/>
      <c r="B289" s="34"/>
      <c r="C289" s="33"/>
      <c r="D289" s="154" t="s">
        <v>419</v>
      </c>
      <c r="E289" s="33"/>
      <c r="F289" s="179" t="s">
        <v>420</v>
      </c>
      <c r="G289" s="33"/>
      <c r="H289" s="33"/>
      <c r="I289" s="150"/>
      <c r="J289" s="33"/>
      <c r="K289" s="33"/>
      <c r="L289" s="34"/>
      <c r="M289" s="151"/>
      <c r="N289" s="152"/>
      <c r="O289" s="54"/>
      <c r="P289" s="54"/>
      <c r="Q289" s="54"/>
      <c r="R289" s="54"/>
      <c r="S289" s="54"/>
      <c r="T289" s="55"/>
      <c r="U289" s="33"/>
      <c r="V289" s="33"/>
      <c r="W289" s="33"/>
      <c r="X289" s="33"/>
      <c r="Y289" s="33"/>
      <c r="Z289" s="33"/>
      <c r="AA289" s="33"/>
      <c r="AB289" s="33"/>
      <c r="AC289" s="33"/>
      <c r="AD289" s="33"/>
      <c r="AE289" s="33"/>
      <c r="AT289" s="18" t="s">
        <v>419</v>
      </c>
      <c r="AU289" s="18" t="s">
        <v>82</v>
      </c>
    </row>
    <row r="290" spans="1:65" s="14" customFormat="1" ht="10.199999999999999">
      <c r="B290" s="161"/>
      <c r="D290" s="154" t="s">
        <v>133</v>
      </c>
      <c r="F290" s="163" t="s">
        <v>421</v>
      </c>
      <c r="H290" s="164">
        <v>358.904</v>
      </c>
      <c r="I290" s="165"/>
      <c r="L290" s="161"/>
      <c r="M290" s="166"/>
      <c r="N290" s="167"/>
      <c r="O290" s="167"/>
      <c r="P290" s="167"/>
      <c r="Q290" s="167"/>
      <c r="R290" s="167"/>
      <c r="S290" s="167"/>
      <c r="T290" s="168"/>
      <c r="AT290" s="162" t="s">
        <v>133</v>
      </c>
      <c r="AU290" s="162" t="s">
        <v>82</v>
      </c>
      <c r="AV290" s="14" t="s">
        <v>82</v>
      </c>
      <c r="AW290" s="14" t="s">
        <v>4</v>
      </c>
      <c r="AX290" s="14" t="s">
        <v>80</v>
      </c>
      <c r="AY290" s="162" t="s">
        <v>122</v>
      </c>
    </row>
    <row r="291" spans="1:65" s="2" customFormat="1" ht="37.799999999999997" customHeight="1">
      <c r="A291" s="33"/>
      <c r="B291" s="134"/>
      <c r="C291" s="135" t="s">
        <v>422</v>
      </c>
      <c r="D291" s="135" t="s">
        <v>124</v>
      </c>
      <c r="E291" s="136" t="s">
        <v>423</v>
      </c>
      <c r="F291" s="137" t="s">
        <v>424</v>
      </c>
      <c r="G291" s="138" t="s">
        <v>425</v>
      </c>
      <c r="H291" s="139">
        <v>303</v>
      </c>
      <c r="I291" s="140"/>
      <c r="J291" s="141">
        <f>ROUND(I291*H291,2)</f>
        <v>0</v>
      </c>
      <c r="K291" s="137" t="s">
        <v>128</v>
      </c>
      <c r="L291" s="34"/>
      <c r="M291" s="142" t="s">
        <v>3</v>
      </c>
      <c r="N291" s="143" t="s">
        <v>43</v>
      </c>
      <c r="O291" s="54"/>
      <c r="P291" s="144">
        <f>O291*H291</f>
        <v>0</v>
      </c>
      <c r="Q291" s="144">
        <v>0.20449000000000001</v>
      </c>
      <c r="R291" s="144">
        <f>Q291*H291</f>
        <v>61.960470000000001</v>
      </c>
      <c r="S291" s="144">
        <v>0</v>
      </c>
      <c r="T291" s="145">
        <f>S291*H291</f>
        <v>0</v>
      </c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R291" s="146" t="s">
        <v>129</v>
      </c>
      <c r="AT291" s="146" t="s">
        <v>124</v>
      </c>
      <c r="AU291" s="146" t="s">
        <v>82</v>
      </c>
      <c r="AY291" s="18" t="s">
        <v>122</v>
      </c>
      <c r="BE291" s="147">
        <f>IF(N291="základní",J291,0)</f>
        <v>0</v>
      </c>
      <c r="BF291" s="147">
        <f>IF(N291="snížená",J291,0)</f>
        <v>0</v>
      </c>
      <c r="BG291" s="147">
        <f>IF(N291="zákl. přenesená",J291,0)</f>
        <v>0</v>
      </c>
      <c r="BH291" s="147">
        <f>IF(N291="sníž. přenesená",J291,0)</f>
        <v>0</v>
      </c>
      <c r="BI291" s="147">
        <f>IF(N291="nulová",J291,0)</f>
        <v>0</v>
      </c>
      <c r="BJ291" s="18" t="s">
        <v>80</v>
      </c>
      <c r="BK291" s="147">
        <f>ROUND(I291*H291,2)</f>
        <v>0</v>
      </c>
      <c r="BL291" s="18" t="s">
        <v>129</v>
      </c>
      <c r="BM291" s="146" t="s">
        <v>426</v>
      </c>
    </row>
    <row r="292" spans="1:65" s="2" customFormat="1" ht="10.199999999999999">
      <c r="A292" s="33"/>
      <c r="B292" s="34"/>
      <c r="C292" s="33"/>
      <c r="D292" s="148" t="s">
        <v>131</v>
      </c>
      <c r="E292" s="33"/>
      <c r="F292" s="149" t="s">
        <v>427</v>
      </c>
      <c r="G292" s="33"/>
      <c r="H292" s="33"/>
      <c r="I292" s="150"/>
      <c r="J292" s="33"/>
      <c r="K292" s="33"/>
      <c r="L292" s="34"/>
      <c r="M292" s="151"/>
      <c r="N292" s="152"/>
      <c r="O292" s="54"/>
      <c r="P292" s="54"/>
      <c r="Q292" s="54"/>
      <c r="R292" s="54"/>
      <c r="S292" s="54"/>
      <c r="T292" s="55"/>
      <c r="U292" s="33"/>
      <c r="V292" s="33"/>
      <c r="W292" s="33"/>
      <c r="X292" s="33"/>
      <c r="Y292" s="33"/>
      <c r="Z292" s="33"/>
      <c r="AA292" s="33"/>
      <c r="AB292" s="33"/>
      <c r="AC292" s="33"/>
      <c r="AD292" s="33"/>
      <c r="AE292" s="33"/>
      <c r="AT292" s="18" t="s">
        <v>131</v>
      </c>
      <c r="AU292" s="18" t="s">
        <v>82</v>
      </c>
    </row>
    <row r="293" spans="1:65" s="13" customFormat="1" ht="10.199999999999999">
      <c r="B293" s="153"/>
      <c r="D293" s="154" t="s">
        <v>133</v>
      </c>
      <c r="E293" s="155" t="s">
        <v>3</v>
      </c>
      <c r="F293" s="156" t="s">
        <v>428</v>
      </c>
      <c r="H293" s="155" t="s">
        <v>3</v>
      </c>
      <c r="I293" s="157"/>
      <c r="L293" s="153"/>
      <c r="M293" s="158"/>
      <c r="N293" s="159"/>
      <c r="O293" s="159"/>
      <c r="P293" s="159"/>
      <c r="Q293" s="159"/>
      <c r="R293" s="159"/>
      <c r="S293" s="159"/>
      <c r="T293" s="160"/>
      <c r="AT293" s="155" t="s">
        <v>133</v>
      </c>
      <c r="AU293" s="155" t="s">
        <v>82</v>
      </c>
      <c r="AV293" s="13" t="s">
        <v>80</v>
      </c>
      <c r="AW293" s="13" t="s">
        <v>33</v>
      </c>
      <c r="AX293" s="13" t="s">
        <v>72</v>
      </c>
      <c r="AY293" s="155" t="s">
        <v>122</v>
      </c>
    </row>
    <row r="294" spans="1:65" s="14" customFormat="1" ht="10.199999999999999">
      <c r="B294" s="161"/>
      <c r="D294" s="154" t="s">
        <v>133</v>
      </c>
      <c r="E294" s="162" t="s">
        <v>3</v>
      </c>
      <c r="F294" s="163" t="s">
        <v>429</v>
      </c>
      <c r="H294" s="164">
        <v>345</v>
      </c>
      <c r="I294" s="165"/>
      <c r="L294" s="161"/>
      <c r="M294" s="166"/>
      <c r="N294" s="167"/>
      <c r="O294" s="167"/>
      <c r="P294" s="167"/>
      <c r="Q294" s="167"/>
      <c r="R294" s="167"/>
      <c r="S294" s="167"/>
      <c r="T294" s="168"/>
      <c r="AT294" s="162" t="s">
        <v>133</v>
      </c>
      <c r="AU294" s="162" t="s">
        <v>82</v>
      </c>
      <c r="AV294" s="14" t="s">
        <v>82</v>
      </c>
      <c r="AW294" s="14" t="s">
        <v>33</v>
      </c>
      <c r="AX294" s="14" t="s">
        <v>72</v>
      </c>
      <c r="AY294" s="162" t="s">
        <v>122</v>
      </c>
    </row>
    <row r="295" spans="1:65" s="14" customFormat="1" ht="10.199999999999999">
      <c r="B295" s="161"/>
      <c r="D295" s="154" t="s">
        <v>133</v>
      </c>
      <c r="E295" s="162" t="s">
        <v>3</v>
      </c>
      <c r="F295" s="163" t="s">
        <v>430</v>
      </c>
      <c r="H295" s="164">
        <v>21</v>
      </c>
      <c r="I295" s="165"/>
      <c r="L295" s="161"/>
      <c r="M295" s="166"/>
      <c r="N295" s="167"/>
      <c r="O295" s="167"/>
      <c r="P295" s="167"/>
      <c r="Q295" s="167"/>
      <c r="R295" s="167"/>
      <c r="S295" s="167"/>
      <c r="T295" s="168"/>
      <c r="AT295" s="162" t="s">
        <v>133</v>
      </c>
      <c r="AU295" s="162" t="s">
        <v>82</v>
      </c>
      <c r="AV295" s="14" t="s">
        <v>82</v>
      </c>
      <c r="AW295" s="14" t="s">
        <v>33</v>
      </c>
      <c r="AX295" s="14" t="s">
        <v>72</v>
      </c>
      <c r="AY295" s="162" t="s">
        <v>122</v>
      </c>
    </row>
    <row r="296" spans="1:65" s="14" customFormat="1" ht="10.199999999999999">
      <c r="B296" s="161"/>
      <c r="D296" s="154" t="s">
        <v>133</v>
      </c>
      <c r="E296" s="162" t="s">
        <v>3</v>
      </c>
      <c r="F296" s="163" t="s">
        <v>431</v>
      </c>
      <c r="H296" s="164">
        <v>-78</v>
      </c>
      <c r="I296" s="165"/>
      <c r="L296" s="161"/>
      <c r="M296" s="166"/>
      <c r="N296" s="167"/>
      <c r="O296" s="167"/>
      <c r="P296" s="167"/>
      <c r="Q296" s="167"/>
      <c r="R296" s="167"/>
      <c r="S296" s="167"/>
      <c r="T296" s="168"/>
      <c r="AT296" s="162" t="s">
        <v>133</v>
      </c>
      <c r="AU296" s="162" t="s">
        <v>82</v>
      </c>
      <c r="AV296" s="14" t="s">
        <v>82</v>
      </c>
      <c r="AW296" s="14" t="s">
        <v>33</v>
      </c>
      <c r="AX296" s="14" t="s">
        <v>72</v>
      </c>
      <c r="AY296" s="162" t="s">
        <v>122</v>
      </c>
    </row>
    <row r="297" spans="1:65" s="14" customFormat="1" ht="10.199999999999999">
      <c r="B297" s="161"/>
      <c r="D297" s="154" t="s">
        <v>133</v>
      </c>
      <c r="E297" s="162" t="s">
        <v>3</v>
      </c>
      <c r="F297" s="163" t="s">
        <v>432</v>
      </c>
      <c r="H297" s="164">
        <v>15</v>
      </c>
      <c r="I297" s="165"/>
      <c r="L297" s="161"/>
      <c r="M297" s="166"/>
      <c r="N297" s="167"/>
      <c r="O297" s="167"/>
      <c r="P297" s="167"/>
      <c r="Q297" s="167"/>
      <c r="R297" s="167"/>
      <c r="S297" s="167"/>
      <c r="T297" s="168"/>
      <c r="AT297" s="162" t="s">
        <v>133</v>
      </c>
      <c r="AU297" s="162" t="s">
        <v>82</v>
      </c>
      <c r="AV297" s="14" t="s">
        <v>82</v>
      </c>
      <c r="AW297" s="14" t="s">
        <v>33</v>
      </c>
      <c r="AX297" s="14" t="s">
        <v>72</v>
      </c>
      <c r="AY297" s="162" t="s">
        <v>122</v>
      </c>
    </row>
    <row r="298" spans="1:65" s="2" customFormat="1" ht="16.5" customHeight="1">
      <c r="A298" s="33"/>
      <c r="B298" s="134"/>
      <c r="C298" s="135" t="s">
        <v>433</v>
      </c>
      <c r="D298" s="135" t="s">
        <v>124</v>
      </c>
      <c r="E298" s="136" t="s">
        <v>434</v>
      </c>
      <c r="F298" s="137" t="s">
        <v>435</v>
      </c>
      <c r="G298" s="138" t="s">
        <v>186</v>
      </c>
      <c r="H298" s="139">
        <v>6.4</v>
      </c>
      <c r="I298" s="140"/>
      <c r="J298" s="141">
        <f>ROUND(I298*H298,2)</f>
        <v>0</v>
      </c>
      <c r="K298" s="137" t="s">
        <v>128</v>
      </c>
      <c r="L298" s="34"/>
      <c r="M298" s="142" t="s">
        <v>3</v>
      </c>
      <c r="N298" s="143" t="s">
        <v>43</v>
      </c>
      <c r="O298" s="54"/>
      <c r="P298" s="144">
        <f>O298*H298</f>
        <v>0</v>
      </c>
      <c r="Q298" s="144">
        <v>2.3010199999999998</v>
      </c>
      <c r="R298" s="144">
        <f>Q298*H298</f>
        <v>14.726528</v>
      </c>
      <c r="S298" s="144">
        <v>0</v>
      </c>
      <c r="T298" s="145">
        <f>S298*H298</f>
        <v>0</v>
      </c>
      <c r="U298" s="33"/>
      <c r="V298" s="33"/>
      <c r="W298" s="33"/>
      <c r="X298" s="33"/>
      <c r="Y298" s="33"/>
      <c r="Z298" s="33"/>
      <c r="AA298" s="33"/>
      <c r="AB298" s="33"/>
      <c r="AC298" s="33"/>
      <c r="AD298" s="33"/>
      <c r="AE298" s="33"/>
      <c r="AR298" s="146" t="s">
        <v>129</v>
      </c>
      <c r="AT298" s="146" t="s">
        <v>124</v>
      </c>
      <c r="AU298" s="146" t="s">
        <v>82</v>
      </c>
      <c r="AY298" s="18" t="s">
        <v>122</v>
      </c>
      <c r="BE298" s="147">
        <f>IF(N298="základní",J298,0)</f>
        <v>0</v>
      </c>
      <c r="BF298" s="147">
        <f>IF(N298="snížená",J298,0)</f>
        <v>0</v>
      </c>
      <c r="BG298" s="147">
        <f>IF(N298="zákl. přenesená",J298,0)</f>
        <v>0</v>
      </c>
      <c r="BH298" s="147">
        <f>IF(N298="sníž. přenesená",J298,0)</f>
        <v>0</v>
      </c>
      <c r="BI298" s="147">
        <f>IF(N298="nulová",J298,0)</f>
        <v>0</v>
      </c>
      <c r="BJ298" s="18" t="s">
        <v>80</v>
      </c>
      <c r="BK298" s="147">
        <f>ROUND(I298*H298,2)</f>
        <v>0</v>
      </c>
      <c r="BL298" s="18" t="s">
        <v>129</v>
      </c>
      <c r="BM298" s="146" t="s">
        <v>436</v>
      </c>
    </row>
    <row r="299" spans="1:65" s="2" customFormat="1" ht="10.199999999999999">
      <c r="A299" s="33"/>
      <c r="B299" s="34"/>
      <c r="C299" s="33"/>
      <c r="D299" s="148" t="s">
        <v>131</v>
      </c>
      <c r="E299" s="33"/>
      <c r="F299" s="149" t="s">
        <v>437</v>
      </c>
      <c r="G299" s="33"/>
      <c r="H299" s="33"/>
      <c r="I299" s="150"/>
      <c r="J299" s="33"/>
      <c r="K299" s="33"/>
      <c r="L299" s="34"/>
      <c r="M299" s="151"/>
      <c r="N299" s="152"/>
      <c r="O299" s="54"/>
      <c r="P299" s="54"/>
      <c r="Q299" s="54"/>
      <c r="R299" s="54"/>
      <c r="S299" s="54"/>
      <c r="T299" s="55"/>
      <c r="U299" s="33"/>
      <c r="V299" s="33"/>
      <c r="W299" s="33"/>
      <c r="X299" s="33"/>
      <c r="Y299" s="33"/>
      <c r="Z299" s="33"/>
      <c r="AA299" s="33"/>
      <c r="AB299" s="33"/>
      <c r="AC299" s="33"/>
      <c r="AD299" s="33"/>
      <c r="AE299" s="33"/>
      <c r="AT299" s="18" t="s">
        <v>131</v>
      </c>
      <c r="AU299" s="18" t="s">
        <v>82</v>
      </c>
    </row>
    <row r="300" spans="1:65" s="14" customFormat="1" ht="10.199999999999999">
      <c r="B300" s="161"/>
      <c r="D300" s="154" t="s">
        <v>133</v>
      </c>
      <c r="E300" s="162" t="s">
        <v>3</v>
      </c>
      <c r="F300" s="163" t="s">
        <v>438</v>
      </c>
      <c r="H300" s="164">
        <v>6.4</v>
      </c>
      <c r="I300" s="165"/>
      <c r="L300" s="161"/>
      <c r="M300" s="166"/>
      <c r="N300" s="167"/>
      <c r="O300" s="167"/>
      <c r="P300" s="167"/>
      <c r="Q300" s="167"/>
      <c r="R300" s="167"/>
      <c r="S300" s="167"/>
      <c r="T300" s="168"/>
      <c r="AT300" s="162" t="s">
        <v>133</v>
      </c>
      <c r="AU300" s="162" t="s">
        <v>82</v>
      </c>
      <c r="AV300" s="14" t="s">
        <v>82</v>
      </c>
      <c r="AW300" s="14" t="s">
        <v>33</v>
      </c>
      <c r="AX300" s="14" t="s">
        <v>72</v>
      </c>
      <c r="AY300" s="162" t="s">
        <v>122</v>
      </c>
    </row>
    <row r="301" spans="1:65" s="2" customFormat="1" ht="16.5" customHeight="1">
      <c r="A301" s="33"/>
      <c r="B301" s="134"/>
      <c r="C301" s="135" t="s">
        <v>439</v>
      </c>
      <c r="D301" s="135" t="s">
        <v>124</v>
      </c>
      <c r="E301" s="136" t="s">
        <v>440</v>
      </c>
      <c r="F301" s="137" t="s">
        <v>441</v>
      </c>
      <c r="G301" s="138" t="s">
        <v>159</v>
      </c>
      <c r="H301" s="139">
        <v>51.2</v>
      </c>
      <c r="I301" s="140"/>
      <c r="J301" s="141">
        <f>ROUND(I301*H301,2)</f>
        <v>0</v>
      </c>
      <c r="K301" s="137" t="s">
        <v>128</v>
      </c>
      <c r="L301" s="34"/>
      <c r="M301" s="142" t="s">
        <v>3</v>
      </c>
      <c r="N301" s="143" t="s">
        <v>43</v>
      </c>
      <c r="O301" s="54"/>
      <c r="P301" s="144">
        <f>O301*H301</f>
        <v>0</v>
      </c>
      <c r="Q301" s="144">
        <v>2.64E-3</v>
      </c>
      <c r="R301" s="144">
        <f>Q301*H301</f>
        <v>0.13516800000000001</v>
      </c>
      <c r="S301" s="144">
        <v>0</v>
      </c>
      <c r="T301" s="145">
        <f>S301*H301</f>
        <v>0</v>
      </c>
      <c r="U301" s="33"/>
      <c r="V301" s="33"/>
      <c r="W301" s="33"/>
      <c r="X301" s="33"/>
      <c r="Y301" s="33"/>
      <c r="Z301" s="33"/>
      <c r="AA301" s="33"/>
      <c r="AB301" s="33"/>
      <c r="AC301" s="33"/>
      <c r="AD301" s="33"/>
      <c r="AE301" s="33"/>
      <c r="AR301" s="146" t="s">
        <v>129</v>
      </c>
      <c r="AT301" s="146" t="s">
        <v>124</v>
      </c>
      <c r="AU301" s="146" t="s">
        <v>82</v>
      </c>
      <c r="AY301" s="18" t="s">
        <v>122</v>
      </c>
      <c r="BE301" s="147">
        <f>IF(N301="základní",J301,0)</f>
        <v>0</v>
      </c>
      <c r="BF301" s="147">
        <f>IF(N301="snížená",J301,0)</f>
        <v>0</v>
      </c>
      <c r="BG301" s="147">
        <f>IF(N301="zákl. přenesená",J301,0)</f>
        <v>0</v>
      </c>
      <c r="BH301" s="147">
        <f>IF(N301="sníž. přenesená",J301,0)</f>
        <v>0</v>
      </c>
      <c r="BI301" s="147">
        <f>IF(N301="nulová",J301,0)</f>
        <v>0</v>
      </c>
      <c r="BJ301" s="18" t="s">
        <v>80</v>
      </c>
      <c r="BK301" s="147">
        <f>ROUND(I301*H301,2)</f>
        <v>0</v>
      </c>
      <c r="BL301" s="18" t="s">
        <v>129</v>
      </c>
      <c r="BM301" s="146" t="s">
        <v>442</v>
      </c>
    </row>
    <row r="302" spans="1:65" s="2" customFormat="1" ht="10.199999999999999">
      <c r="A302" s="33"/>
      <c r="B302" s="34"/>
      <c r="C302" s="33"/>
      <c r="D302" s="148" t="s">
        <v>131</v>
      </c>
      <c r="E302" s="33"/>
      <c r="F302" s="149" t="s">
        <v>443</v>
      </c>
      <c r="G302" s="33"/>
      <c r="H302" s="33"/>
      <c r="I302" s="150"/>
      <c r="J302" s="33"/>
      <c r="K302" s="33"/>
      <c r="L302" s="34"/>
      <c r="M302" s="151"/>
      <c r="N302" s="152"/>
      <c r="O302" s="54"/>
      <c r="P302" s="54"/>
      <c r="Q302" s="54"/>
      <c r="R302" s="54"/>
      <c r="S302" s="54"/>
      <c r="T302" s="55"/>
      <c r="U302" s="33"/>
      <c r="V302" s="33"/>
      <c r="W302" s="33"/>
      <c r="X302" s="33"/>
      <c r="Y302" s="33"/>
      <c r="Z302" s="33"/>
      <c r="AA302" s="33"/>
      <c r="AB302" s="33"/>
      <c r="AC302" s="33"/>
      <c r="AD302" s="33"/>
      <c r="AE302" s="33"/>
      <c r="AT302" s="18" t="s">
        <v>131</v>
      </c>
      <c r="AU302" s="18" t="s">
        <v>82</v>
      </c>
    </row>
    <row r="303" spans="1:65" s="14" customFormat="1" ht="10.199999999999999">
      <c r="B303" s="161"/>
      <c r="D303" s="154" t="s">
        <v>133</v>
      </c>
      <c r="E303" s="162" t="s">
        <v>3</v>
      </c>
      <c r="F303" s="163" t="s">
        <v>444</v>
      </c>
      <c r="H303" s="164">
        <v>51.2</v>
      </c>
      <c r="I303" s="165"/>
      <c r="L303" s="161"/>
      <c r="M303" s="166"/>
      <c r="N303" s="167"/>
      <c r="O303" s="167"/>
      <c r="P303" s="167"/>
      <c r="Q303" s="167"/>
      <c r="R303" s="167"/>
      <c r="S303" s="167"/>
      <c r="T303" s="168"/>
      <c r="AT303" s="162" t="s">
        <v>133</v>
      </c>
      <c r="AU303" s="162" t="s">
        <v>82</v>
      </c>
      <c r="AV303" s="14" t="s">
        <v>82</v>
      </c>
      <c r="AW303" s="14" t="s">
        <v>33</v>
      </c>
      <c r="AX303" s="14" t="s">
        <v>72</v>
      </c>
      <c r="AY303" s="162" t="s">
        <v>122</v>
      </c>
    </row>
    <row r="304" spans="1:65" s="2" customFormat="1" ht="16.5" customHeight="1">
      <c r="A304" s="33"/>
      <c r="B304" s="134"/>
      <c r="C304" s="135" t="s">
        <v>445</v>
      </c>
      <c r="D304" s="135" t="s">
        <v>124</v>
      </c>
      <c r="E304" s="136" t="s">
        <v>446</v>
      </c>
      <c r="F304" s="137" t="s">
        <v>447</v>
      </c>
      <c r="G304" s="138" t="s">
        <v>159</v>
      </c>
      <c r="H304" s="139">
        <v>51.2</v>
      </c>
      <c r="I304" s="140"/>
      <c r="J304" s="141">
        <f>ROUND(I304*H304,2)</f>
        <v>0</v>
      </c>
      <c r="K304" s="137" t="s">
        <v>128</v>
      </c>
      <c r="L304" s="34"/>
      <c r="M304" s="142" t="s">
        <v>3</v>
      </c>
      <c r="N304" s="143" t="s">
        <v>43</v>
      </c>
      <c r="O304" s="54"/>
      <c r="P304" s="144">
        <f>O304*H304</f>
        <v>0</v>
      </c>
      <c r="Q304" s="144">
        <v>0</v>
      </c>
      <c r="R304" s="144">
        <f>Q304*H304</f>
        <v>0</v>
      </c>
      <c r="S304" s="144">
        <v>0</v>
      </c>
      <c r="T304" s="145">
        <f>S304*H304</f>
        <v>0</v>
      </c>
      <c r="U304" s="33"/>
      <c r="V304" s="33"/>
      <c r="W304" s="33"/>
      <c r="X304" s="33"/>
      <c r="Y304" s="33"/>
      <c r="Z304" s="33"/>
      <c r="AA304" s="33"/>
      <c r="AB304" s="33"/>
      <c r="AC304" s="33"/>
      <c r="AD304" s="33"/>
      <c r="AE304" s="33"/>
      <c r="AR304" s="146" t="s">
        <v>129</v>
      </c>
      <c r="AT304" s="146" t="s">
        <v>124</v>
      </c>
      <c r="AU304" s="146" t="s">
        <v>82</v>
      </c>
      <c r="AY304" s="18" t="s">
        <v>122</v>
      </c>
      <c r="BE304" s="147">
        <f>IF(N304="základní",J304,0)</f>
        <v>0</v>
      </c>
      <c r="BF304" s="147">
        <f>IF(N304="snížená",J304,0)</f>
        <v>0</v>
      </c>
      <c r="BG304" s="147">
        <f>IF(N304="zákl. přenesená",J304,0)</f>
        <v>0</v>
      </c>
      <c r="BH304" s="147">
        <f>IF(N304="sníž. přenesená",J304,0)</f>
        <v>0</v>
      </c>
      <c r="BI304" s="147">
        <f>IF(N304="nulová",J304,0)</f>
        <v>0</v>
      </c>
      <c r="BJ304" s="18" t="s">
        <v>80</v>
      </c>
      <c r="BK304" s="147">
        <f>ROUND(I304*H304,2)</f>
        <v>0</v>
      </c>
      <c r="BL304" s="18" t="s">
        <v>129</v>
      </c>
      <c r="BM304" s="146" t="s">
        <v>448</v>
      </c>
    </row>
    <row r="305" spans="1:65" s="2" customFormat="1" ht="10.199999999999999">
      <c r="A305" s="33"/>
      <c r="B305" s="34"/>
      <c r="C305" s="33"/>
      <c r="D305" s="148" t="s">
        <v>131</v>
      </c>
      <c r="E305" s="33"/>
      <c r="F305" s="149" t="s">
        <v>449</v>
      </c>
      <c r="G305" s="33"/>
      <c r="H305" s="33"/>
      <c r="I305" s="150"/>
      <c r="J305" s="33"/>
      <c r="K305" s="33"/>
      <c r="L305" s="34"/>
      <c r="M305" s="151"/>
      <c r="N305" s="152"/>
      <c r="O305" s="54"/>
      <c r="P305" s="54"/>
      <c r="Q305" s="54"/>
      <c r="R305" s="54"/>
      <c r="S305" s="54"/>
      <c r="T305" s="55"/>
      <c r="U305" s="33"/>
      <c r="V305" s="33"/>
      <c r="W305" s="33"/>
      <c r="X305" s="33"/>
      <c r="Y305" s="33"/>
      <c r="Z305" s="33"/>
      <c r="AA305" s="33"/>
      <c r="AB305" s="33"/>
      <c r="AC305" s="33"/>
      <c r="AD305" s="33"/>
      <c r="AE305" s="33"/>
      <c r="AT305" s="18" t="s">
        <v>131</v>
      </c>
      <c r="AU305" s="18" t="s">
        <v>82</v>
      </c>
    </row>
    <row r="306" spans="1:65" s="12" customFormat="1" ht="22.8" customHeight="1">
      <c r="B306" s="121"/>
      <c r="D306" s="122" t="s">
        <v>71</v>
      </c>
      <c r="E306" s="132" t="s">
        <v>142</v>
      </c>
      <c r="F306" s="132" t="s">
        <v>450</v>
      </c>
      <c r="I306" s="124"/>
      <c r="J306" s="133">
        <f>BK306</f>
        <v>0</v>
      </c>
      <c r="L306" s="121"/>
      <c r="M306" s="126"/>
      <c r="N306" s="127"/>
      <c r="O306" s="127"/>
      <c r="P306" s="128">
        <f>SUM(P307:P337)</f>
        <v>0</v>
      </c>
      <c r="Q306" s="127"/>
      <c r="R306" s="128">
        <f>SUM(R307:R337)</f>
        <v>9.7272497999999992</v>
      </c>
      <c r="S306" s="127"/>
      <c r="T306" s="129">
        <f>SUM(T307:T337)</f>
        <v>0</v>
      </c>
      <c r="AR306" s="122" t="s">
        <v>80</v>
      </c>
      <c r="AT306" s="130" t="s">
        <v>71</v>
      </c>
      <c r="AU306" s="130" t="s">
        <v>80</v>
      </c>
      <c r="AY306" s="122" t="s">
        <v>122</v>
      </c>
      <c r="BK306" s="131">
        <f>SUM(BK307:BK337)</f>
        <v>0</v>
      </c>
    </row>
    <row r="307" spans="1:65" s="2" customFormat="1" ht="24.15" customHeight="1">
      <c r="A307" s="33"/>
      <c r="B307" s="134"/>
      <c r="C307" s="135" t="s">
        <v>451</v>
      </c>
      <c r="D307" s="135" t="s">
        <v>124</v>
      </c>
      <c r="E307" s="136" t="s">
        <v>452</v>
      </c>
      <c r="F307" s="137" t="s">
        <v>453</v>
      </c>
      <c r="G307" s="138" t="s">
        <v>127</v>
      </c>
      <c r="H307" s="139">
        <v>38</v>
      </c>
      <c r="I307" s="140"/>
      <c r="J307" s="141">
        <f>ROUND(I307*H307,2)</f>
        <v>0</v>
      </c>
      <c r="K307" s="137" t="s">
        <v>128</v>
      </c>
      <c r="L307" s="34"/>
      <c r="M307" s="142" t="s">
        <v>3</v>
      </c>
      <c r="N307" s="143" t="s">
        <v>43</v>
      </c>
      <c r="O307" s="54"/>
      <c r="P307" s="144">
        <f>O307*H307</f>
        <v>0</v>
      </c>
      <c r="Q307" s="144">
        <v>0.17488999999999999</v>
      </c>
      <c r="R307" s="144">
        <f>Q307*H307</f>
        <v>6.6458199999999996</v>
      </c>
      <c r="S307" s="144">
        <v>0</v>
      </c>
      <c r="T307" s="145">
        <f>S307*H307</f>
        <v>0</v>
      </c>
      <c r="U307" s="33"/>
      <c r="V307" s="33"/>
      <c r="W307" s="33"/>
      <c r="X307" s="33"/>
      <c r="Y307" s="33"/>
      <c r="Z307" s="33"/>
      <c r="AA307" s="33"/>
      <c r="AB307" s="33"/>
      <c r="AC307" s="33"/>
      <c r="AD307" s="33"/>
      <c r="AE307" s="33"/>
      <c r="AR307" s="146" t="s">
        <v>129</v>
      </c>
      <c r="AT307" s="146" t="s">
        <v>124</v>
      </c>
      <c r="AU307" s="146" t="s">
        <v>82</v>
      </c>
      <c r="AY307" s="18" t="s">
        <v>122</v>
      </c>
      <c r="BE307" s="147">
        <f>IF(N307="základní",J307,0)</f>
        <v>0</v>
      </c>
      <c r="BF307" s="147">
        <f>IF(N307="snížená",J307,0)</f>
        <v>0</v>
      </c>
      <c r="BG307" s="147">
        <f>IF(N307="zákl. přenesená",J307,0)</f>
        <v>0</v>
      </c>
      <c r="BH307" s="147">
        <f>IF(N307="sníž. přenesená",J307,0)</f>
        <v>0</v>
      </c>
      <c r="BI307" s="147">
        <f>IF(N307="nulová",J307,0)</f>
        <v>0</v>
      </c>
      <c r="BJ307" s="18" t="s">
        <v>80</v>
      </c>
      <c r="BK307" s="147">
        <f>ROUND(I307*H307,2)</f>
        <v>0</v>
      </c>
      <c r="BL307" s="18" t="s">
        <v>129</v>
      </c>
      <c r="BM307" s="146" t="s">
        <v>454</v>
      </c>
    </row>
    <row r="308" spans="1:65" s="2" customFormat="1" ht="10.199999999999999">
      <c r="A308" s="33"/>
      <c r="B308" s="34"/>
      <c r="C308" s="33"/>
      <c r="D308" s="148" t="s">
        <v>131</v>
      </c>
      <c r="E308" s="33"/>
      <c r="F308" s="149" t="s">
        <v>455</v>
      </c>
      <c r="G308" s="33"/>
      <c r="H308" s="33"/>
      <c r="I308" s="150"/>
      <c r="J308" s="33"/>
      <c r="K308" s="33"/>
      <c r="L308" s="34"/>
      <c r="M308" s="151"/>
      <c r="N308" s="152"/>
      <c r="O308" s="54"/>
      <c r="P308" s="54"/>
      <c r="Q308" s="54"/>
      <c r="R308" s="54"/>
      <c r="S308" s="54"/>
      <c r="T308" s="55"/>
      <c r="U308" s="33"/>
      <c r="V308" s="33"/>
      <c r="W308" s="33"/>
      <c r="X308" s="33"/>
      <c r="Y308" s="33"/>
      <c r="Z308" s="33"/>
      <c r="AA308" s="33"/>
      <c r="AB308" s="33"/>
      <c r="AC308" s="33"/>
      <c r="AD308" s="33"/>
      <c r="AE308" s="33"/>
      <c r="AT308" s="18" t="s">
        <v>131</v>
      </c>
      <c r="AU308" s="18" t="s">
        <v>82</v>
      </c>
    </row>
    <row r="309" spans="1:65" s="14" customFormat="1" ht="10.199999999999999">
      <c r="B309" s="161"/>
      <c r="D309" s="154" t="s">
        <v>133</v>
      </c>
      <c r="E309" s="162" t="s">
        <v>3</v>
      </c>
      <c r="F309" s="163" t="s">
        <v>456</v>
      </c>
      <c r="H309" s="164">
        <v>38</v>
      </c>
      <c r="I309" s="165"/>
      <c r="L309" s="161"/>
      <c r="M309" s="166"/>
      <c r="N309" s="167"/>
      <c r="O309" s="167"/>
      <c r="P309" s="167"/>
      <c r="Q309" s="167"/>
      <c r="R309" s="167"/>
      <c r="S309" s="167"/>
      <c r="T309" s="168"/>
      <c r="AT309" s="162" t="s">
        <v>133</v>
      </c>
      <c r="AU309" s="162" t="s">
        <v>82</v>
      </c>
      <c r="AV309" s="14" t="s">
        <v>82</v>
      </c>
      <c r="AW309" s="14" t="s">
        <v>33</v>
      </c>
      <c r="AX309" s="14" t="s">
        <v>72</v>
      </c>
      <c r="AY309" s="162" t="s">
        <v>122</v>
      </c>
    </row>
    <row r="310" spans="1:65" s="2" customFormat="1" ht="16.5" customHeight="1">
      <c r="A310" s="33"/>
      <c r="B310" s="134"/>
      <c r="C310" s="169" t="s">
        <v>457</v>
      </c>
      <c r="D310" s="169" t="s">
        <v>327</v>
      </c>
      <c r="E310" s="170" t="s">
        <v>458</v>
      </c>
      <c r="F310" s="171" t="s">
        <v>459</v>
      </c>
      <c r="G310" s="172" t="s">
        <v>127</v>
      </c>
      <c r="H310" s="173">
        <v>32</v>
      </c>
      <c r="I310" s="174"/>
      <c r="J310" s="175">
        <f>ROUND(I310*H310,2)</f>
        <v>0</v>
      </c>
      <c r="K310" s="171" t="s">
        <v>128</v>
      </c>
      <c r="L310" s="176"/>
      <c r="M310" s="177" t="s">
        <v>3</v>
      </c>
      <c r="N310" s="178" t="s">
        <v>43</v>
      </c>
      <c r="O310" s="54"/>
      <c r="P310" s="144">
        <f>O310*H310</f>
        <v>0</v>
      </c>
      <c r="Q310" s="144">
        <v>3.8999999999999998E-3</v>
      </c>
      <c r="R310" s="144">
        <f>Q310*H310</f>
        <v>0.12479999999999999</v>
      </c>
      <c r="S310" s="144">
        <v>0</v>
      </c>
      <c r="T310" s="145">
        <f>S310*H310</f>
        <v>0</v>
      </c>
      <c r="U310" s="33"/>
      <c r="V310" s="33"/>
      <c r="W310" s="33"/>
      <c r="X310" s="33"/>
      <c r="Y310" s="33"/>
      <c r="Z310" s="33"/>
      <c r="AA310" s="33"/>
      <c r="AB310" s="33"/>
      <c r="AC310" s="33"/>
      <c r="AD310" s="33"/>
      <c r="AE310" s="33"/>
      <c r="AR310" s="146" t="s">
        <v>183</v>
      </c>
      <c r="AT310" s="146" t="s">
        <v>327</v>
      </c>
      <c r="AU310" s="146" t="s">
        <v>82</v>
      </c>
      <c r="AY310" s="18" t="s">
        <v>122</v>
      </c>
      <c r="BE310" s="147">
        <f>IF(N310="základní",J310,0)</f>
        <v>0</v>
      </c>
      <c r="BF310" s="147">
        <f>IF(N310="snížená",J310,0)</f>
        <v>0</v>
      </c>
      <c r="BG310" s="147">
        <f>IF(N310="zákl. přenesená",J310,0)</f>
        <v>0</v>
      </c>
      <c r="BH310" s="147">
        <f>IF(N310="sníž. přenesená",J310,0)</f>
        <v>0</v>
      </c>
      <c r="BI310" s="147">
        <f>IF(N310="nulová",J310,0)</f>
        <v>0</v>
      </c>
      <c r="BJ310" s="18" t="s">
        <v>80</v>
      </c>
      <c r="BK310" s="147">
        <f>ROUND(I310*H310,2)</f>
        <v>0</v>
      </c>
      <c r="BL310" s="18" t="s">
        <v>129</v>
      </c>
      <c r="BM310" s="146" t="s">
        <v>460</v>
      </c>
    </row>
    <row r="311" spans="1:65" s="14" customFormat="1" ht="10.199999999999999">
      <c r="B311" s="161"/>
      <c r="D311" s="154" t="s">
        <v>133</v>
      </c>
      <c r="E311" s="162" t="s">
        <v>3</v>
      </c>
      <c r="F311" s="163" t="s">
        <v>461</v>
      </c>
      <c r="H311" s="164">
        <v>32</v>
      </c>
      <c r="I311" s="165"/>
      <c r="L311" s="161"/>
      <c r="M311" s="166"/>
      <c r="N311" s="167"/>
      <c r="O311" s="167"/>
      <c r="P311" s="167"/>
      <c r="Q311" s="167"/>
      <c r="R311" s="167"/>
      <c r="S311" s="167"/>
      <c r="T311" s="168"/>
      <c r="AT311" s="162" t="s">
        <v>133</v>
      </c>
      <c r="AU311" s="162" t="s">
        <v>82</v>
      </c>
      <c r="AV311" s="14" t="s">
        <v>82</v>
      </c>
      <c r="AW311" s="14" t="s">
        <v>33</v>
      </c>
      <c r="AX311" s="14" t="s">
        <v>72</v>
      </c>
      <c r="AY311" s="162" t="s">
        <v>122</v>
      </c>
    </row>
    <row r="312" spans="1:65" s="2" customFormat="1" ht="24.15" customHeight="1">
      <c r="A312" s="33"/>
      <c r="B312" s="134"/>
      <c r="C312" s="169" t="s">
        <v>462</v>
      </c>
      <c r="D312" s="169" t="s">
        <v>327</v>
      </c>
      <c r="E312" s="170" t="s">
        <v>463</v>
      </c>
      <c r="F312" s="171" t="s">
        <v>464</v>
      </c>
      <c r="G312" s="172" t="s">
        <v>127</v>
      </c>
      <c r="H312" s="173">
        <v>6</v>
      </c>
      <c r="I312" s="174"/>
      <c r="J312" s="175">
        <f>ROUND(I312*H312,2)</f>
        <v>0</v>
      </c>
      <c r="K312" s="171" t="s">
        <v>128</v>
      </c>
      <c r="L312" s="176"/>
      <c r="M312" s="177" t="s">
        <v>3</v>
      </c>
      <c r="N312" s="178" t="s">
        <v>43</v>
      </c>
      <c r="O312" s="54"/>
      <c r="P312" s="144">
        <f>O312*H312</f>
        <v>0</v>
      </c>
      <c r="Q312" s="144">
        <v>3.3999999999999998E-3</v>
      </c>
      <c r="R312" s="144">
        <f>Q312*H312</f>
        <v>2.0399999999999998E-2</v>
      </c>
      <c r="S312" s="144">
        <v>0</v>
      </c>
      <c r="T312" s="145">
        <f>S312*H312</f>
        <v>0</v>
      </c>
      <c r="U312" s="33"/>
      <c r="V312" s="33"/>
      <c r="W312" s="33"/>
      <c r="X312" s="33"/>
      <c r="Y312" s="33"/>
      <c r="Z312" s="33"/>
      <c r="AA312" s="33"/>
      <c r="AB312" s="33"/>
      <c r="AC312" s="33"/>
      <c r="AD312" s="33"/>
      <c r="AE312" s="33"/>
      <c r="AR312" s="146" t="s">
        <v>183</v>
      </c>
      <c r="AT312" s="146" t="s">
        <v>327</v>
      </c>
      <c r="AU312" s="146" t="s">
        <v>82</v>
      </c>
      <c r="AY312" s="18" t="s">
        <v>122</v>
      </c>
      <c r="BE312" s="147">
        <f>IF(N312="základní",J312,0)</f>
        <v>0</v>
      </c>
      <c r="BF312" s="147">
        <f>IF(N312="snížená",J312,0)</f>
        <v>0</v>
      </c>
      <c r="BG312" s="147">
        <f>IF(N312="zákl. přenesená",J312,0)</f>
        <v>0</v>
      </c>
      <c r="BH312" s="147">
        <f>IF(N312="sníž. přenesená",J312,0)</f>
        <v>0</v>
      </c>
      <c r="BI312" s="147">
        <f>IF(N312="nulová",J312,0)</f>
        <v>0</v>
      </c>
      <c r="BJ312" s="18" t="s">
        <v>80</v>
      </c>
      <c r="BK312" s="147">
        <f>ROUND(I312*H312,2)</f>
        <v>0</v>
      </c>
      <c r="BL312" s="18" t="s">
        <v>129</v>
      </c>
      <c r="BM312" s="146" t="s">
        <v>465</v>
      </c>
    </row>
    <row r="313" spans="1:65" s="14" customFormat="1" ht="10.199999999999999">
      <c r="B313" s="161"/>
      <c r="D313" s="154" t="s">
        <v>133</v>
      </c>
      <c r="E313" s="162" t="s">
        <v>3</v>
      </c>
      <c r="F313" s="163" t="s">
        <v>466</v>
      </c>
      <c r="H313" s="164">
        <v>6</v>
      </c>
      <c r="I313" s="165"/>
      <c r="L313" s="161"/>
      <c r="M313" s="166"/>
      <c r="N313" s="167"/>
      <c r="O313" s="167"/>
      <c r="P313" s="167"/>
      <c r="Q313" s="167"/>
      <c r="R313" s="167"/>
      <c r="S313" s="167"/>
      <c r="T313" s="168"/>
      <c r="AT313" s="162" t="s">
        <v>133</v>
      </c>
      <c r="AU313" s="162" t="s">
        <v>82</v>
      </c>
      <c r="AV313" s="14" t="s">
        <v>82</v>
      </c>
      <c r="AW313" s="14" t="s">
        <v>33</v>
      </c>
      <c r="AX313" s="14" t="s">
        <v>72</v>
      </c>
      <c r="AY313" s="162" t="s">
        <v>122</v>
      </c>
    </row>
    <row r="314" spans="1:65" s="2" customFormat="1" ht="16.5" customHeight="1">
      <c r="A314" s="33"/>
      <c r="B314" s="134"/>
      <c r="C314" s="169" t="s">
        <v>467</v>
      </c>
      <c r="D314" s="169" t="s">
        <v>327</v>
      </c>
      <c r="E314" s="170" t="s">
        <v>468</v>
      </c>
      <c r="F314" s="171" t="s">
        <v>469</v>
      </c>
      <c r="G314" s="172" t="s">
        <v>127</v>
      </c>
      <c r="H314" s="173">
        <v>6</v>
      </c>
      <c r="I314" s="174"/>
      <c r="J314" s="175">
        <f>ROUND(I314*H314,2)</f>
        <v>0</v>
      </c>
      <c r="K314" s="171" t="s">
        <v>128</v>
      </c>
      <c r="L314" s="176"/>
      <c r="M314" s="177" t="s">
        <v>3</v>
      </c>
      <c r="N314" s="178" t="s">
        <v>43</v>
      </c>
      <c r="O314" s="54"/>
      <c r="P314" s="144">
        <f>O314*H314</f>
        <v>0</v>
      </c>
      <c r="Q314" s="144">
        <v>2.0000000000000001E-4</v>
      </c>
      <c r="R314" s="144">
        <f>Q314*H314</f>
        <v>1.2000000000000001E-3</v>
      </c>
      <c r="S314" s="144">
        <v>0</v>
      </c>
      <c r="T314" s="145">
        <f>S314*H314</f>
        <v>0</v>
      </c>
      <c r="U314" s="33"/>
      <c r="V314" s="33"/>
      <c r="W314" s="33"/>
      <c r="X314" s="33"/>
      <c r="Y314" s="33"/>
      <c r="Z314" s="33"/>
      <c r="AA314" s="33"/>
      <c r="AB314" s="33"/>
      <c r="AC314" s="33"/>
      <c r="AD314" s="33"/>
      <c r="AE314" s="33"/>
      <c r="AR314" s="146" t="s">
        <v>183</v>
      </c>
      <c r="AT314" s="146" t="s">
        <v>327</v>
      </c>
      <c r="AU314" s="146" t="s">
        <v>82</v>
      </c>
      <c r="AY314" s="18" t="s">
        <v>122</v>
      </c>
      <c r="BE314" s="147">
        <f>IF(N314="základní",J314,0)</f>
        <v>0</v>
      </c>
      <c r="BF314" s="147">
        <f>IF(N314="snížená",J314,0)</f>
        <v>0</v>
      </c>
      <c r="BG314" s="147">
        <f>IF(N314="zákl. přenesená",J314,0)</f>
        <v>0</v>
      </c>
      <c r="BH314" s="147">
        <f>IF(N314="sníž. přenesená",J314,0)</f>
        <v>0</v>
      </c>
      <c r="BI314" s="147">
        <f>IF(N314="nulová",J314,0)</f>
        <v>0</v>
      </c>
      <c r="BJ314" s="18" t="s">
        <v>80</v>
      </c>
      <c r="BK314" s="147">
        <f>ROUND(I314*H314,2)</f>
        <v>0</v>
      </c>
      <c r="BL314" s="18" t="s">
        <v>129</v>
      </c>
      <c r="BM314" s="146" t="s">
        <v>470</v>
      </c>
    </row>
    <row r="315" spans="1:65" s="2" customFormat="1" ht="16.5" customHeight="1">
      <c r="A315" s="33"/>
      <c r="B315" s="134"/>
      <c r="C315" s="169" t="s">
        <v>471</v>
      </c>
      <c r="D315" s="169" t="s">
        <v>327</v>
      </c>
      <c r="E315" s="170" t="s">
        <v>472</v>
      </c>
      <c r="F315" s="171" t="s">
        <v>473</v>
      </c>
      <c r="G315" s="172" t="s">
        <v>127</v>
      </c>
      <c r="H315" s="173">
        <v>6</v>
      </c>
      <c r="I315" s="174"/>
      <c r="J315" s="175">
        <f>ROUND(I315*H315,2)</f>
        <v>0</v>
      </c>
      <c r="K315" s="171" t="s">
        <v>128</v>
      </c>
      <c r="L315" s="176"/>
      <c r="M315" s="177" t="s">
        <v>3</v>
      </c>
      <c r="N315" s="178" t="s">
        <v>43</v>
      </c>
      <c r="O315" s="54"/>
      <c r="P315" s="144">
        <f>O315*H315</f>
        <v>0</v>
      </c>
      <c r="Q315" s="144">
        <v>1E-4</v>
      </c>
      <c r="R315" s="144">
        <f>Q315*H315</f>
        <v>6.0000000000000006E-4</v>
      </c>
      <c r="S315" s="144">
        <v>0</v>
      </c>
      <c r="T315" s="145">
        <f>S315*H315</f>
        <v>0</v>
      </c>
      <c r="U315" s="33"/>
      <c r="V315" s="33"/>
      <c r="W315" s="33"/>
      <c r="X315" s="33"/>
      <c r="Y315" s="33"/>
      <c r="Z315" s="33"/>
      <c r="AA315" s="33"/>
      <c r="AB315" s="33"/>
      <c r="AC315" s="33"/>
      <c r="AD315" s="33"/>
      <c r="AE315" s="33"/>
      <c r="AR315" s="146" t="s">
        <v>183</v>
      </c>
      <c r="AT315" s="146" t="s">
        <v>327</v>
      </c>
      <c r="AU315" s="146" t="s">
        <v>82</v>
      </c>
      <c r="AY315" s="18" t="s">
        <v>122</v>
      </c>
      <c r="BE315" s="147">
        <f>IF(N315="základní",J315,0)</f>
        <v>0</v>
      </c>
      <c r="BF315" s="147">
        <f>IF(N315="snížená",J315,0)</f>
        <v>0</v>
      </c>
      <c r="BG315" s="147">
        <f>IF(N315="zákl. přenesená",J315,0)</f>
        <v>0</v>
      </c>
      <c r="BH315" s="147">
        <f>IF(N315="sníž. přenesená",J315,0)</f>
        <v>0</v>
      </c>
      <c r="BI315" s="147">
        <f>IF(N315="nulová",J315,0)</f>
        <v>0</v>
      </c>
      <c r="BJ315" s="18" t="s">
        <v>80</v>
      </c>
      <c r="BK315" s="147">
        <f>ROUND(I315*H315,2)</f>
        <v>0</v>
      </c>
      <c r="BL315" s="18" t="s">
        <v>129</v>
      </c>
      <c r="BM315" s="146" t="s">
        <v>474</v>
      </c>
    </row>
    <row r="316" spans="1:65" s="2" customFormat="1" ht="16.5" customHeight="1">
      <c r="A316" s="33"/>
      <c r="B316" s="134"/>
      <c r="C316" s="135" t="s">
        <v>475</v>
      </c>
      <c r="D316" s="135" t="s">
        <v>124</v>
      </c>
      <c r="E316" s="136" t="s">
        <v>476</v>
      </c>
      <c r="F316" s="137" t="s">
        <v>477</v>
      </c>
      <c r="G316" s="138" t="s">
        <v>127</v>
      </c>
      <c r="H316" s="139">
        <v>1</v>
      </c>
      <c r="I316" s="140"/>
      <c r="J316" s="141">
        <f>ROUND(I316*H316,2)</f>
        <v>0</v>
      </c>
      <c r="K316" s="137" t="s">
        <v>128</v>
      </c>
      <c r="L316" s="34"/>
      <c r="M316" s="142" t="s">
        <v>3</v>
      </c>
      <c r="N316" s="143" t="s">
        <v>43</v>
      </c>
      <c r="O316" s="54"/>
      <c r="P316" s="144">
        <f>O316*H316</f>
        <v>0</v>
      </c>
      <c r="Q316" s="144">
        <v>0</v>
      </c>
      <c r="R316" s="144">
        <f>Q316*H316</f>
        <v>0</v>
      </c>
      <c r="S316" s="144">
        <v>0</v>
      </c>
      <c r="T316" s="145">
        <f>S316*H316</f>
        <v>0</v>
      </c>
      <c r="U316" s="33"/>
      <c r="V316" s="33"/>
      <c r="W316" s="33"/>
      <c r="X316" s="33"/>
      <c r="Y316" s="33"/>
      <c r="Z316" s="33"/>
      <c r="AA316" s="33"/>
      <c r="AB316" s="33"/>
      <c r="AC316" s="33"/>
      <c r="AD316" s="33"/>
      <c r="AE316" s="33"/>
      <c r="AR316" s="146" t="s">
        <v>129</v>
      </c>
      <c r="AT316" s="146" t="s">
        <v>124</v>
      </c>
      <c r="AU316" s="146" t="s">
        <v>82</v>
      </c>
      <c r="AY316" s="18" t="s">
        <v>122</v>
      </c>
      <c r="BE316" s="147">
        <f>IF(N316="základní",J316,0)</f>
        <v>0</v>
      </c>
      <c r="BF316" s="147">
        <f>IF(N316="snížená",J316,0)</f>
        <v>0</v>
      </c>
      <c r="BG316" s="147">
        <f>IF(N316="zákl. přenesená",J316,0)</f>
        <v>0</v>
      </c>
      <c r="BH316" s="147">
        <f>IF(N316="sníž. přenesená",J316,0)</f>
        <v>0</v>
      </c>
      <c r="BI316" s="147">
        <f>IF(N316="nulová",J316,0)</f>
        <v>0</v>
      </c>
      <c r="BJ316" s="18" t="s">
        <v>80</v>
      </c>
      <c r="BK316" s="147">
        <f>ROUND(I316*H316,2)</f>
        <v>0</v>
      </c>
      <c r="BL316" s="18" t="s">
        <v>129</v>
      </c>
      <c r="BM316" s="146" t="s">
        <v>478</v>
      </c>
    </row>
    <row r="317" spans="1:65" s="2" customFormat="1" ht="10.199999999999999">
      <c r="A317" s="33"/>
      <c r="B317" s="34"/>
      <c r="C317" s="33"/>
      <c r="D317" s="148" t="s">
        <v>131</v>
      </c>
      <c r="E317" s="33"/>
      <c r="F317" s="149" t="s">
        <v>479</v>
      </c>
      <c r="G317" s="33"/>
      <c r="H317" s="33"/>
      <c r="I317" s="150"/>
      <c r="J317" s="33"/>
      <c r="K317" s="33"/>
      <c r="L317" s="34"/>
      <c r="M317" s="151"/>
      <c r="N317" s="152"/>
      <c r="O317" s="54"/>
      <c r="P317" s="54"/>
      <c r="Q317" s="54"/>
      <c r="R317" s="54"/>
      <c r="S317" s="54"/>
      <c r="T317" s="55"/>
      <c r="U317" s="33"/>
      <c r="V317" s="33"/>
      <c r="W317" s="33"/>
      <c r="X317" s="33"/>
      <c r="Y317" s="33"/>
      <c r="Z317" s="33"/>
      <c r="AA317" s="33"/>
      <c r="AB317" s="33"/>
      <c r="AC317" s="33"/>
      <c r="AD317" s="33"/>
      <c r="AE317" s="33"/>
      <c r="AT317" s="18" t="s">
        <v>131</v>
      </c>
      <c r="AU317" s="18" t="s">
        <v>82</v>
      </c>
    </row>
    <row r="318" spans="1:65" s="14" customFormat="1" ht="10.199999999999999">
      <c r="B318" s="161"/>
      <c r="D318" s="154" t="s">
        <v>133</v>
      </c>
      <c r="E318" s="162" t="s">
        <v>3</v>
      </c>
      <c r="F318" s="163" t="s">
        <v>480</v>
      </c>
      <c r="H318" s="164">
        <v>1</v>
      </c>
      <c r="I318" s="165"/>
      <c r="L318" s="161"/>
      <c r="M318" s="166"/>
      <c r="N318" s="167"/>
      <c r="O318" s="167"/>
      <c r="P318" s="167"/>
      <c r="Q318" s="167"/>
      <c r="R318" s="167"/>
      <c r="S318" s="167"/>
      <c r="T318" s="168"/>
      <c r="AT318" s="162" t="s">
        <v>133</v>
      </c>
      <c r="AU318" s="162" t="s">
        <v>82</v>
      </c>
      <c r="AV318" s="14" t="s">
        <v>82</v>
      </c>
      <c r="AW318" s="14" t="s">
        <v>33</v>
      </c>
      <c r="AX318" s="14" t="s">
        <v>72</v>
      </c>
      <c r="AY318" s="162" t="s">
        <v>122</v>
      </c>
    </row>
    <row r="319" spans="1:65" s="2" customFormat="1" ht="16.5" customHeight="1">
      <c r="A319" s="33"/>
      <c r="B319" s="134"/>
      <c r="C319" s="169" t="s">
        <v>481</v>
      </c>
      <c r="D319" s="169" t="s">
        <v>327</v>
      </c>
      <c r="E319" s="170" t="s">
        <v>482</v>
      </c>
      <c r="F319" s="171" t="s">
        <v>483</v>
      </c>
      <c r="G319" s="172" t="s">
        <v>127</v>
      </c>
      <c r="H319" s="173">
        <v>1</v>
      </c>
      <c r="I319" s="174"/>
      <c r="J319" s="175">
        <f>ROUND(I319*H319,2)</f>
        <v>0</v>
      </c>
      <c r="K319" s="171" t="s">
        <v>128</v>
      </c>
      <c r="L319" s="176"/>
      <c r="M319" s="177" t="s">
        <v>3</v>
      </c>
      <c r="N319" s="178" t="s">
        <v>43</v>
      </c>
      <c r="O319" s="54"/>
      <c r="P319" s="144">
        <f>O319*H319</f>
        <v>0</v>
      </c>
      <c r="Q319" s="144">
        <v>5.6300000000000003E-2</v>
      </c>
      <c r="R319" s="144">
        <f>Q319*H319</f>
        <v>5.6300000000000003E-2</v>
      </c>
      <c r="S319" s="144">
        <v>0</v>
      </c>
      <c r="T319" s="145">
        <f>S319*H319</f>
        <v>0</v>
      </c>
      <c r="U319" s="33"/>
      <c r="V319" s="33"/>
      <c r="W319" s="33"/>
      <c r="X319" s="33"/>
      <c r="Y319" s="33"/>
      <c r="Z319" s="33"/>
      <c r="AA319" s="33"/>
      <c r="AB319" s="33"/>
      <c r="AC319" s="33"/>
      <c r="AD319" s="33"/>
      <c r="AE319" s="33"/>
      <c r="AR319" s="146" t="s">
        <v>183</v>
      </c>
      <c r="AT319" s="146" t="s">
        <v>327</v>
      </c>
      <c r="AU319" s="146" t="s">
        <v>82</v>
      </c>
      <c r="AY319" s="18" t="s">
        <v>122</v>
      </c>
      <c r="BE319" s="147">
        <f>IF(N319="základní",J319,0)</f>
        <v>0</v>
      </c>
      <c r="BF319" s="147">
        <f>IF(N319="snížená",J319,0)</f>
        <v>0</v>
      </c>
      <c r="BG319" s="147">
        <f>IF(N319="zákl. přenesená",J319,0)</f>
        <v>0</v>
      </c>
      <c r="BH319" s="147">
        <f>IF(N319="sníž. přenesená",J319,0)</f>
        <v>0</v>
      </c>
      <c r="BI319" s="147">
        <f>IF(N319="nulová",J319,0)</f>
        <v>0</v>
      </c>
      <c r="BJ319" s="18" t="s">
        <v>80</v>
      </c>
      <c r="BK319" s="147">
        <f>ROUND(I319*H319,2)</f>
        <v>0</v>
      </c>
      <c r="BL319" s="18" t="s">
        <v>129</v>
      </c>
      <c r="BM319" s="146" t="s">
        <v>484</v>
      </c>
    </row>
    <row r="320" spans="1:65" s="2" customFormat="1" ht="16.5" customHeight="1">
      <c r="A320" s="33"/>
      <c r="B320" s="134"/>
      <c r="C320" s="135" t="s">
        <v>485</v>
      </c>
      <c r="D320" s="135" t="s">
        <v>124</v>
      </c>
      <c r="E320" s="136" t="s">
        <v>486</v>
      </c>
      <c r="F320" s="137" t="s">
        <v>487</v>
      </c>
      <c r="G320" s="138" t="s">
        <v>127</v>
      </c>
      <c r="H320" s="139">
        <v>27.414000000000001</v>
      </c>
      <c r="I320" s="140"/>
      <c r="J320" s="141">
        <f>ROUND(I320*H320,2)</f>
        <v>0</v>
      </c>
      <c r="K320" s="137" t="s">
        <v>128</v>
      </c>
      <c r="L320" s="34"/>
      <c r="M320" s="142" t="s">
        <v>3</v>
      </c>
      <c r="N320" s="143" t="s">
        <v>43</v>
      </c>
      <c r="O320" s="54"/>
      <c r="P320" s="144">
        <f>O320*H320</f>
        <v>0</v>
      </c>
      <c r="Q320" s="144">
        <v>1.1999999999999999E-3</v>
      </c>
      <c r="R320" s="144">
        <f>Q320*H320</f>
        <v>3.2896799999999997E-2</v>
      </c>
      <c r="S320" s="144">
        <v>0</v>
      </c>
      <c r="T320" s="145">
        <f>S320*H320</f>
        <v>0</v>
      </c>
      <c r="U320" s="33"/>
      <c r="V320" s="33"/>
      <c r="W320" s="33"/>
      <c r="X320" s="33"/>
      <c r="Y320" s="33"/>
      <c r="Z320" s="33"/>
      <c r="AA320" s="33"/>
      <c r="AB320" s="33"/>
      <c r="AC320" s="33"/>
      <c r="AD320" s="33"/>
      <c r="AE320" s="33"/>
      <c r="AR320" s="146" t="s">
        <v>129</v>
      </c>
      <c r="AT320" s="146" t="s">
        <v>124</v>
      </c>
      <c r="AU320" s="146" t="s">
        <v>82</v>
      </c>
      <c r="AY320" s="18" t="s">
        <v>122</v>
      </c>
      <c r="BE320" s="147">
        <f>IF(N320="základní",J320,0)</f>
        <v>0</v>
      </c>
      <c r="BF320" s="147">
        <f>IF(N320="snížená",J320,0)</f>
        <v>0</v>
      </c>
      <c r="BG320" s="147">
        <f>IF(N320="zákl. přenesená",J320,0)</f>
        <v>0</v>
      </c>
      <c r="BH320" s="147">
        <f>IF(N320="sníž. přenesená",J320,0)</f>
        <v>0</v>
      </c>
      <c r="BI320" s="147">
        <f>IF(N320="nulová",J320,0)</f>
        <v>0</v>
      </c>
      <c r="BJ320" s="18" t="s">
        <v>80</v>
      </c>
      <c r="BK320" s="147">
        <f>ROUND(I320*H320,2)</f>
        <v>0</v>
      </c>
      <c r="BL320" s="18" t="s">
        <v>129</v>
      </c>
      <c r="BM320" s="146" t="s">
        <v>488</v>
      </c>
    </row>
    <row r="321" spans="1:65" s="2" customFormat="1" ht="10.199999999999999">
      <c r="A321" s="33"/>
      <c r="B321" s="34"/>
      <c r="C321" s="33"/>
      <c r="D321" s="148" t="s">
        <v>131</v>
      </c>
      <c r="E321" s="33"/>
      <c r="F321" s="149" t="s">
        <v>489</v>
      </c>
      <c r="G321" s="33"/>
      <c r="H321" s="33"/>
      <c r="I321" s="150"/>
      <c r="J321" s="33"/>
      <c r="K321" s="33"/>
      <c r="L321" s="34"/>
      <c r="M321" s="151"/>
      <c r="N321" s="152"/>
      <c r="O321" s="54"/>
      <c r="P321" s="54"/>
      <c r="Q321" s="54"/>
      <c r="R321" s="54"/>
      <c r="S321" s="54"/>
      <c r="T321" s="55"/>
      <c r="U321" s="33"/>
      <c r="V321" s="33"/>
      <c r="W321" s="33"/>
      <c r="X321" s="33"/>
      <c r="Y321" s="33"/>
      <c r="Z321" s="33"/>
      <c r="AA321" s="33"/>
      <c r="AB321" s="33"/>
      <c r="AC321" s="33"/>
      <c r="AD321" s="33"/>
      <c r="AE321" s="33"/>
      <c r="AT321" s="18" t="s">
        <v>131</v>
      </c>
      <c r="AU321" s="18" t="s">
        <v>82</v>
      </c>
    </row>
    <row r="322" spans="1:65" s="14" customFormat="1" ht="10.199999999999999">
      <c r="B322" s="161"/>
      <c r="D322" s="154" t="s">
        <v>133</v>
      </c>
      <c r="E322" s="162" t="s">
        <v>3</v>
      </c>
      <c r="F322" s="163" t="s">
        <v>490</v>
      </c>
      <c r="H322" s="164">
        <v>27.414000000000001</v>
      </c>
      <c r="I322" s="165"/>
      <c r="L322" s="161"/>
      <c r="M322" s="166"/>
      <c r="N322" s="167"/>
      <c r="O322" s="167"/>
      <c r="P322" s="167"/>
      <c r="Q322" s="167"/>
      <c r="R322" s="167"/>
      <c r="S322" s="167"/>
      <c r="T322" s="168"/>
      <c r="AT322" s="162" t="s">
        <v>133</v>
      </c>
      <c r="AU322" s="162" t="s">
        <v>82</v>
      </c>
      <c r="AV322" s="14" t="s">
        <v>82</v>
      </c>
      <c r="AW322" s="14" t="s">
        <v>33</v>
      </c>
      <c r="AX322" s="14" t="s">
        <v>72</v>
      </c>
      <c r="AY322" s="162" t="s">
        <v>122</v>
      </c>
    </row>
    <row r="323" spans="1:65" s="2" customFormat="1" ht="16.5" customHeight="1">
      <c r="A323" s="33"/>
      <c r="B323" s="134"/>
      <c r="C323" s="169" t="s">
        <v>491</v>
      </c>
      <c r="D323" s="169" t="s">
        <v>327</v>
      </c>
      <c r="E323" s="170" t="s">
        <v>492</v>
      </c>
      <c r="F323" s="171" t="s">
        <v>493</v>
      </c>
      <c r="G323" s="172" t="s">
        <v>127</v>
      </c>
      <c r="H323" s="173">
        <v>28</v>
      </c>
      <c r="I323" s="174"/>
      <c r="J323" s="175">
        <f>ROUND(I323*H323,2)</f>
        <v>0</v>
      </c>
      <c r="K323" s="171" t="s">
        <v>128</v>
      </c>
      <c r="L323" s="176"/>
      <c r="M323" s="177" t="s">
        <v>3</v>
      </c>
      <c r="N323" s="178" t="s">
        <v>43</v>
      </c>
      <c r="O323" s="54"/>
      <c r="P323" s="144">
        <f>O323*H323</f>
        <v>0</v>
      </c>
      <c r="Q323" s="144">
        <v>9.6000000000000002E-2</v>
      </c>
      <c r="R323" s="144">
        <f>Q323*H323</f>
        <v>2.6880000000000002</v>
      </c>
      <c r="S323" s="144">
        <v>0</v>
      </c>
      <c r="T323" s="145">
        <f>S323*H323</f>
        <v>0</v>
      </c>
      <c r="U323" s="33"/>
      <c r="V323" s="33"/>
      <c r="W323" s="33"/>
      <c r="X323" s="33"/>
      <c r="Y323" s="33"/>
      <c r="Z323" s="33"/>
      <c r="AA323" s="33"/>
      <c r="AB323" s="33"/>
      <c r="AC323" s="33"/>
      <c r="AD323" s="33"/>
      <c r="AE323" s="33"/>
      <c r="AR323" s="146" t="s">
        <v>183</v>
      </c>
      <c r="AT323" s="146" t="s">
        <v>327</v>
      </c>
      <c r="AU323" s="146" t="s">
        <v>82</v>
      </c>
      <c r="AY323" s="18" t="s">
        <v>122</v>
      </c>
      <c r="BE323" s="147">
        <f>IF(N323="základní",J323,0)</f>
        <v>0</v>
      </c>
      <c r="BF323" s="147">
        <f>IF(N323="snížená",J323,0)</f>
        <v>0</v>
      </c>
      <c r="BG323" s="147">
        <f>IF(N323="zákl. přenesená",J323,0)</f>
        <v>0</v>
      </c>
      <c r="BH323" s="147">
        <f>IF(N323="sníž. přenesená",J323,0)</f>
        <v>0</v>
      </c>
      <c r="BI323" s="147">
        <f>IF(N323="nulová",J323,0)</f>
        <v>0</v>
      </c>
      <c r="BJ323" s="18" t="s">
        <v>80</v>
      </c>
      <c r="BK323" s="147">
        <f>ROUND(I323*H323,2)</f>
        <v>0</v>
      </c>
      <c r="BL323" s="18" t="s">
        <v>129</v>
      </c>
      <c r="BM323" s="146" t="s">
        <v>494</v>
      </c>
    </row>
    <row r="324" spans="1:65" s="2" customFormat="1" ht="16.5" customHeight="1">
      <c r="A324" s="33"/>
      <c r="B324" s="134"/>
      <c r="C324" s="135" t="s">
        <v>495</v>
      </c>
      <c r="D324" s="135" t="s">
        <v>124</v>
      </c>
      <c r="E324" s="136" t="s">
        <v>496</v>
      </c>
      <c r="F324" s="137" t="s">
        <v>497</v>
      </c>
      <c r="G324" s="138" t="s">
        <v>425</v>
      </c>
      <c r="H324" s="139">
        <v>79.5</v>
      </c>
      <c r="I324" s="140"/>
      <c r="J324" s="141">
        <f>ROUND(I324*H324,2)</f>
        <v>0</v>
      </c>
      <c r="K324" s="137" t="s">
        <v>128</v>
      </c>
      <c r="L324" s="34"/>
      <c r="M324" s="142" t="s">
        <v>3</v>
      </c>
      <c r="N324" s="143" t="s">
        <v>43</v>
      </c>
      <c r="O324" s="54"/>
      <c r="P324" s="144">
        <f>O324*H324</f>
        <v>0</v>
      </c>
      <c r="Q324" s="144">
        <v>0</v>
      </c>
      <c r="R324" s="144">
        <f>Q324*H324</f>
        <v>0</v>
      </c>
      <c r="S324" s="144">
        <v>0</v>
      </c>
      <c r="T324" s="145">
        <f>S324*H324</f>
        <v>0</v>
      </c>
      <c r="U324" s="33"/>
      <c r="V324" s="33"/>
      <c r="W324" s="33"/>
      <c r="X324" s="33"/>
      <c r="Y324" s="33"/>
      <c r="Z324" s="33"/>
      <c r="AA324" s="33"/>
      <c r="AB324" s="33"/>
      <c r="AC324" s="33"/>
      <c r="AD324" s="33"/>
      <c r="AE324" s="33"/>
      <c r="AR324" s="146" t="s">
        <v>129</v>
      </c>
      <c r="AT324" s="146" t="s">
        <v>124</v>
      </c>
      <c r="AU324" s="146" t="s">
        <v>82</v>
      </c>
      <c r="AY324" s="18" t="s">
        <v>122</v>
      </c>
      <c r="BE324" s="147">
        <f>IF(N324="základní",J324,0)</f>
        <v>0</v>
      </c>
      <c r="BF324" s="147">
        <f>IF(N324="snížená",J324,0)</f>
        <v>0</v>
      </c>
      <c r="BG324" s="147">
        <f>IF(N324="zákl. přenesená",J324,0)</f>
        <v>0</v>
      </c>
      <c r="BH324" s="147">
        <f>IF(N324="sníž. přenesená",J324,0)</f>
        <v>0</v>
      </c>
      <c r="BI324" s="147">
        <f>IF(N324="nulová",J324,0)</f>
        <v>0</v>
      </c>
      <c r="BJ324" s="18" t="s">
        <v>80</v>
      </c>
      <c r="BK324" s="147">
        <f>ROUND(I324*H324,2)</f>
        <v>0</v>
      </c>
      <c r="BL324" s="18" t="s">
        <v>129</v>
      </c>
      <c r="BM324" s="146" t="s">
        <v>498</v>
      </c>
    </row>
    <row r="325" spans="1:65" s="2" customFormat="1" ht="10.199999999999999">
      <c r="A325" s="33"/>
      <c r="B325" s="34"/>
      <c r="C325" s="33"/>
      <c r="D325" s="148" t="s">
        <v>131</v>
      </c>
      <c r="E325" s="33"/>
      <c r="F325" s="149" t="s">
        <v>499</v>
      </c>
      <c r="G325" s="33"/>
      <c r="H325" s="33"/>
      <c r="I325" s="150"/>
      <c r="J325" s="33"/>
      <c r="K325" s="33"/>
      <c r="L325" s="34"/>
      <c r="M325" s="151"/>
      <c r="N325" s="152"/>
      <c r="O325" s="54"/>
      <c r="P325" s="54"/>
      <c r="Q325" s="54"/>
      <c r="R325" s="54"/>
      <c r="S325" s="54"/>
      <c r="T325" s="55"/>
      <c r="U325" s="33"/>
      <c r="V325" s="33"/>
      <c r="W325" s="33"/>
      <c r="X325" s="33"/>
      <c r="Y325" s="33"/>
      <c r="Z325" s="33"/>
      <c r="AA325" s="33"/>
      <c r="AB325" s="33"/>
      <c r="AC325" s="33"/>
      <c r="AD325" s="33"/>
      <c r="AE325" s="33"/>
      <c r="AT325" s="18" t="s">
        <v>131</v>
      </c>
      <c r="AU325" s="18" t="s">
        <v>82</v>
      </c>
    </row>
    <row r="326" spans="1:65" s="14" customFormat="1" ht="10.199999999999999">
      <c r="B326" s="161"/>
      <c r="D326" s="154" t="s">
        <v>133</v>
      </c>
      <c r="E326" s="162" t="s">
        <v>3</v>
      </c>
      <c r="F326" s="163" t="s">
        <v>500</v>
      </c>
      <c r="H326" s="164">
        <v>79.5</v>
      </c>
      <c r="I326" s="165"/>
      <c r="L326" s="161"/>
      <c r="M326" s="166"/>
      <c r="N326" s="167"/>
      <c r="O326" s="167"/>
      <c r="P326" s="167"/>
      <c r="Q326" s="167"/>
      <c r="R326" s="167"/>
      <c r="S326" s="167"/>
      <c r="T326" s="168"/>
      <c r="AT326" s="162" t="s">
        <v>133</v>
      </c>
      <c r="AU326" s="162" t="s">
        <v>82</v>
      </c>
      <c r="AV326" s="14" t="s">
        <v>82</v>
      </c>
      <c r="AW326" s="14" t="s">
        <v>33</v>
      </c>
      <c r="AX326" s="14" t="s">
        <v>72</v>
      </c>
      <c r="AY326" s="162" t="s">
        <v>122</v>
      </c>
    </row>
    <row r="327" spans="1:65" s="2" customFormat="1" ht="16.5" customHeight="1">
      <c r="A327" s="33"/>
      <c r="B327" s="134"/>
      <c r="C327" s="169" t="s">
        <v>501</v>
      </c>
      <c r="D327" s="169" t="s">
        <v>327</v>
      </c>
      <c r="E327" s="170" t="s">
        <v>502</v>
      </c>
      <c r="F327" s="171" t="s">
        <v>503</v>
      </c>
      <c r="G327" s="172" t="s">
        <v>425</v>
      </c>
      <c r="H327" s="173">
        <v>83.474999999999994</v>
      </c>
      <c r="I327" s="174"/>
      <c r="J327" s="175">
        <f>ROUND(I327*H327,2)</f>
        <v>0</v>
      </c>
      <c r="K327" s="171" t="s">
        <v>128</v>
      </c>
      <c r="L327" s="176"/>
      <c r="M327" s="177" t="s">
        <v>3</v>
      </c>
      <c r="N327" s="178" t="s">
        <v>43</v>
      </c>
      <c r="O327" s="54"/>
      <c r="P327" s="144">
        <f>O327*H327</f>
        <v>0</v>
      </c>
      <c r="Q327" s="144">
        <v>1.8E-3</v>
      </c>
      <c r="R327" s="144">
        <f>Q327*H327</f>
        <v>0.15025499999999997</v>
      </c>
      <c r="S327" s="144">
        <v>0</v>
      </c>
      <c r="T327" s="145">
        <f>S327*H327</f>
        <v>0</v>
      </c>
      <c r="U327" s="33"/>
      <c r="V327" s="33"/>
      <c r="W327" s="33"/>
      <c r="X327" s="33"/>
      <c r="Y327" s="33"/>
      <c r="Z327" s="33"/>
      <c r="AA327" s="33"/>
      <c r="AB327" s="33"/>
      <c r="AC327" s="33"/>
      <c r="AD327" s="33"/>
      <c r="AE327" s="33"/>
      <c r="AR327" s="146" t="s">
        <v>183</v>
      </c>
      <c r="AT327" s="146" t="s">
        <v>327</v>
      </c>
      <c r="AU327" s="146" t="s">
        <v>82</v>
      </c>
      <c r="AY327" s="18" t="s">
        <v>122</v>
      </c>
      <c r="BE327" s="147">
        <f>IF(N327="základní",J327,0)</f>
        <v>0</v>
      </c>
      <c r="BF327" s="147">
        <f>IF(N327="snížená",J327,0)</f>
        <v>0</v>
      </c>
      <c r="BG327" s="147">
        <f>IF(N327="zákl. přenesená",J327,0)</f>
        <v>0</v>
      </c>
      <c r="BH327" s="147">
        <f>IF(N327="sníž. přenesená",J327,0)</f>
        <v>0</v>
      </c>
      <c r="BI327" s="147">
        <f>IF(N327="nulová",J327,0)</f>
        <v>0</v>
      </c>
      <c r="BJ327" s="18" t="s">
        <v>80</v>
      </c>
      <c r="BK327" s="147">
        <f>ROUND(I327*H327,2)</f>
        <v>0</v>
      </c>
      <c r="BL327" s="18" t="s">
        <v>129</v>
      </c>
      <c r="BM327" s="146" t="s">
        <v>504</v>
      </c>
    </row>
    <row r="328" spans="1:65" s="2" customFormat="1" ht="19.2">
      <c r="A328" s="33"/>
      <c r="B328" s="34"/>
      <c r="C328" s="33"/>
      <c r="D328" s="154" t="s">
        <v>419</v>
      </c>
      <c r="E328" s="33"/>
      <c r="F328" s="179" t="s">
        <v>420</v>
      </c>
      <c r="G328" s="33"/>
      <c r="H328" s="33"/>
      <c r="I328" s="150"/>
      <c r="J328" s="33"/>
      <c r="K328" s="33"/>
      <c r="L328" s="34"/>
      <c r="M328" s="151"/>
      <c r="N328" s="152"/>
      <c r="O328" s="54"/>
      <c r="P328" s="54"/>
      <c r="Q328" s="54"/>
      <c r="R328" s="54"/>
      <c r="S328" s="54"/>
      <c r="T328" s="55"/>
      <c r="U328" s="33"/>
      <c r="V328" s="33"/>
      <c r="W328" s="33"/>
      <c r="X328" s="33"/>
      <c r="Y328" s="33"/>
      <c r="Z328" s="33"/>
      <c r="AA328" s="33"/>
      <c r="AB328" s="33"/>
      <c r="AC328" s="33"/>
      <c r="AD328" s="33"/>
      <c r="AE328" s="33"/>
      <c r="AT328" s="18" t="s">
        <v>419</v>
      </c>
      <c r="AU328" s="18" t="s">
        <v>82</v>
      </c>
    </row>
    <row r="329" spans="1:65" s="14" customFormat="1" ht="10.199999999999999">
      <c r="B329" s="161"/>
      <c r="D329" s="154" t="s">
        <v>133</v>
      </c>
      <c r="F329" s="163" t="s">
        <v>505</v>
      </c>
      <c r="H329" s="164">
        <v>83.474999999999994</v>
      </c>
      <c r="I329" s="165"/>
      <c r="L329" s="161"/>
      <c r="M329" s="166"/>
      <c r="N329" s="167"/>
      <c r="O329" s="167"/>
      <c r="P329" s="167"/>
      <c r="Q329" s="167"/>
      <c r="R329" s="167"/>
      <c r="S329" s="167"/>
      <c r="T329" s="168"/>
      <c r="AT329" s="162" t="s">
        <v>133</v>
      </c>
      <c r="AU329" s="162" t="s">
        <v>82</v>
      </c>
      <c r="AV329" s="14" t="s">
        <v>82</v>
      </c>
      <c r="AW329" s="14" t="s">
        <v>4</v>
      </c>
      <c r="AX329" s="14" t="s">
        <v>80</v>
      </c>
      <c r="AY329" s="162" t="s">
        <v>122</v>
      </c>
    </row>
    <row r="330" spans="1:65" s="2" customFormat="1" ht="16.5" customHeight="1">
      <c r="A330" s="33"/>
      <c r="B330" s="134"/>
      <c r="C330" s="135" t="s">
        <v>506</v>
      </c>
      <c r="D330" s="135" t="s">
        <v>124</v>
      </c>
      <c r="E330" s="136" t="s">
        <v>507</v>
      </c>
      <c r="F330" s="137" t="s">
        <v>508</v>
      </c>
      <c r="G330" s="138" t="s">
        <v>425</v>
      </c>
      <c r="H330" s="139">
        <v>159</v>
      </c>
      <c r="I330" s="140"/>
      <c r="J330" s="141">
        <f>ROUND(I330*H330,2)</f>
        <v>0</v>
      </c>
      <c r="K330" s="137" t="s">
        <v>128</v>
      </c>
      <c r="L330" s="34"/>
      <c r="M330" s="142" t="s">
        <v>3</v>
      </c>
      <c r="N330" s="143" t="s">
        <v>43</v>
      </c>
      <c r="O330" s="54"/>
      <c r="P330" s="144">
        <f>O330*H330</f>
        <v>0</v>
      </c>
      <c r="Q330" s="144">
        <v>0</v>
      </c>
      <c r="R330" s="144">
        <f>Q330*H330</f>
        <v>0</v>
      </c>
      <c r="S330" s="144">
        <v>0</v>
      </c>
      <c r="T330" s="145">
        <f>S330*H330</f>
        <v>0</v>
      </c>
      <c r="U330" s="33"/>
      <c r="V330" s="33"/>
      <c r="W330" s="33"/>
      <c r="X330" s="33"/>
      <c r="Y330" s="33"/>
      <c r="Z330" s="33"/>
      <c r="AA330" s="33"/>
      <c r="AB330" s="33"/>
      <c r="AC330" s="33"/>
      <c r="AD330" s="33"/>
      <c r="AE330" s="33"/>
      <c r="AR330" s="146" t="s">
        <v>129</v>
      </c>
      <c r="AT330" s="146" t="s">
        <v>124</v>
      </c>
      <c r="AU330" s="146" t="s">
        <v>82</v>
      </c>
      <c r="AY330" s="18" t="s">
        <v>122</v>
      </c>
      <c r="BE330" s="147">
        <f>IF(N330="základní",J330,0)</f>
        <v>0</v>
      </c>
      <c r="BF330" s="147">
        <f>IF(N330="snížená",J330,0)</f>
        <v>0</v>
      </c>
      <c r="BG330" s="147">
        <f>IF(N330="zákl. přenesená",J330,0)</f>
        <v>0</v>
      </c>
      <c r="BH330" s="147">
        <f>IF(N330="sníž. přenesená",J330,0)</f>
        <v>0</v>
      </c>
      <c r="BI330" s="147">
        <f>IF(N330="nulová",J330,0)</f>
        <v>0</v>
      </c>
      <c r="BJ330" s="18" t="s">
        <v>80</v>
      </c>
      <c r="BK330" s="147">
        <f>ROUND(I330*H330,2)</f>
        <v>0</v>
      </c>
      <c r="BL330" s="18" t="s">
        <v>129</v>
      </c>
      <c r="BM330" s="146" t="s">
        <v>509</v>
      </c>
    </row>
    <row r="331" spans="1:65" s="2" customFormat="1" ht="10.199999999999999">
      <c r="A331" s="33"/>
      <c r="B331" s="34"/>
      <c r="C331" s="33"/>
      <c r="D331" s="148" t="s">
        <v>131</v>
      </c>
      <c r="E331" s="33"/>
      <c r="F331" s="149" t="s">
        <v>510</v>
      </c>
      <c r="G331" s="33"/>
      <c r="H331" s="33"/>
      <c r="I331" s="150"/>
      <c r="J331" s="33"/>
      <c r="K331" s="33"/>
      <c r="L331" s="34"/>
      <c r="M331" s="151"/>
      <c r="N331" s="152"/>
      <c r="O331" s="54"/>
      <c r="P331" s="54"/>
      <c r="Q331" s="54"/>
      <c r="R331" s="54"/>
      <c r="S331" s="54"/>
      <c r="T331" s="55"/>
      <c r="U331" s="33"/>
      <c r="V331" s="33"/>
      <c r="W331" s="33"/>
      <c r="X331" s="33"/>
      <c r="Y331" s="33"/>
      <c r="Z331" s="33"/>
      <c r="AA331" s="33"/>
      <c r="AB331" s="33"/>
      <c r="AC331" s="33"/>
      <c r="AD331" s="33"/>
      <c r="AE331" s="33"/>
      <c r="AT331" s="18" t="s">
        <v>131</v>
      </c>
      <c r="AU331" s="18" t="s">
        <v>82</v>
      </c>
    </row>
    <row r="332" spans="1:65" s="14" customFormat="1" ht="10.199999999999999">
      <c r="B332" s="161"/>
      <c r="D332" s="154" t="s">
        <v>133</v>
      </c>
      <c r="E332" s="162" t="s">
        <v>3</v>
      </c>
      <c r="F332" s="163" t="s">
        <v>511</v>
      </c>
      <c r="H332" s="164">
        <v>159</v>
      </c>
      <c r="I332" s="165"/>
      <c r="L332" s="161"/>
      <c r="M332" s="166"/>
      <c r="N332" s="167"/>
      <c r="O332" s="167"/>
      <c r="P332" s="167"/>
      <c r="Q332" s="167"/>
      <c r="R332" s="167"/>
      <c r="S332" s="167"/>
      <c r="T332" s="168"/>
      <c r="AT332" s="162" t="s">
        <v>133</v>
      </c>
      <c r="AU332" s="162" t="s">
        <v>82</v>
      </c>
      <c r="AV332" s="14" t="s">
        <v>82</v>
      </c>
      <c r="AW332" s="14" t="s">
        <v>33</v>
      </c>
      <c r="AX332" s="14" t="s">
        <v>72</v>
      </c>
      <c r="AY332" s="162" t="s">
        <v>122</v>
      </c>
    </row>
    <row r="333" spans="1:65" s="2" customFormat="1" ht="16.5" customHeight="1">
      <c r="A333" s="33"/>
      <c r="B333" s="134"/>
      <c r="C333" s="169" t="s">
        <v>512</v>
      </c>
      <c r="D333" s="169" t="s">
        <v>327</v>
      </c>
      <c r="E333" s="170" t="s">
        <v>513</v>
      </c>
      <c r="F333" s="171" t="s">
        <v>514</v>
      </c>
      <c r="G333" s="172" t="s">
        <v>425</v>
      </c>
      <c r="H333" s="173">
        <v>166.95</v>
      </c>
      <c r="I333" s="174"/>
      <c r="J333" s="175">
        <f>ROUND(I333*H333,2)</f>
        <v>0</v>
      </c>
      <c r="K333" s="171" t="s">
        <v>128</v>
      </c>
      <c r="L333" s="176"/>
      <c r="M333" s="177" t="s">
        <v>3</v>
      </c>
      <c r="N333" s="178" t="s">
        <v>43</v>
      </c>
      <c r="O333" s="54"/>
      <c r="P333" s="144">
        <f>O333*H333</f>
        <v>0</v>
      </c>
      <c r="Q333" s="144">
        <v>4.0000000000000003E-5</v>
      </c>
      <c r="R333" s="144">
        <f>Q333*H333</f>
        <v>6.6779999999999999E-3</v>
      </c>
      <c r="S333" s="144">
        <v>0</v>
      </c>
      <c r="T333" s="145">
        <f>S333*H333</f>
        <v>0</v>
      </c>
      <c r="U333" s="33"/>
      <c r="V333" s="33"/>
      <c r="W333" s="33"/>
      <c r="X333" s="33"/>
      <c r="Y333" s="33"/>
      <c r="Z333" s="33"/>
      <c r="AA333" s="33"/>
      <c r="AB333" s="33"/>
      <c r="AC333" s="33"/>
      <c r="AD333" s="33"/>
      <c r="AE333" s="33"/>
      <c r="AR333" s="146" t="s">
        <v>183</v>
      </c>
      <c r="AT333" s="146" t="s">
        <v>327</v>
      </c>
      <c r="AU333" s="146" t="s">
        <v>82</v>
      </c>
      <c r="AY333" s="18" t="s">
        <v>122</v>
      </c>
      <c r="BE333" s="147">
        <f>IF(N333="základní",J333,0)</f>
        <v>0</v>
      </c>
      <c r="BF333" s="147">
        <f>IF(N333="snížená",J333,0)</f>
        <v>0</v>
      </c>
      <c r="BG333" s="147">
        <f>IF(N333="zákl. přenesená",J333,0)</f>
        <v>0</v>
      </c>
      <c r="BH333" s="147">
        <f>IF(N333="sníž. přenesená",J333,0)</f>
        <v>0</v>
      </c>
      <c r="BI333" s="147">
        <f>IF(N333="nulová",J333,0)</f>
        <v>0</v>
      </c>
      <c r="BJ333" s="18" t="s">
        <v>80</v>
      </c>
      <c r="BK333" s="147">
        <f>ROUND(I333*H333,2)</f>
        <v>0</v>
      </c>
      <c r="BL333" s="18" t="s">
        <v>129</v>
      </c>
      <c r="BM333" s="146" t="s">
        <v>515</v>
      </c>
    </row>
    <row r="334" spans="1:65" s="14" customFormat="1" ht="10.199999999999999">
      <c r="B334" s="161"/>
      <c r="D334" s="154" t="s">
        <v>133</v>
      </c>
      <c r="F334" s="163" t="s">
        <v>516</v>
      </c>
      <c r="H334" s="164">
        <v>166.95</v>
      </c>
      <c r="I334" s="165"/>
      <c r="L334" s="161"/>
      <c r="M334" s="166"/>
      <c r="N334" s="167"/>
      <c r="O334" s="167"/>
      <c r="P334" s="167"/>
      <c r="Q334" s="167"/>
      <c r="R334" s="167"/>
      <c r="S334" s="167"/>
      <c r="T334" s="168"/>
      <c r="AT334" s="162" t="s">
        <v>133</v>
      </c>
      <c r="AU334" s="162" t="s">
        <v>82</v>
      </c>
      <c r="AV334" s="14" t="s">
        <v>82</v>
      </c>
      <c r="AW334" s="14" t="s">
        <v>4</v>
      </c>
      <c r="AX334" s="14" t="s">
        <v>80</v>
      </c>
      <c r="AY334" s="162" t="s">
        <v>122</v>
      </c>
    </row>
    <row r="335" spans="1:65" s="2" customFormat="1" ht="24.15" customHeight="1">
      <c r="A335" s="33"/>
      <c r="B335" s="134"/>
      <c r="C335" s="135" t="s">
        <v>517</v>
      </c>
      <c r="D335" s="135" t="s">
        <v>124</v>
      </c>
      <c r="E335" s="136" t="s">
        <v>518</v>
      </c>
      <c r="F335" s="137" t="s">
        <v>519</v>
      </c>
      <c r="G335" s="138" t="s">
        <v>425</v>
      </c>
      <c r="H335" s="139">
        <v>159</v>
      </c>
      <c r="I335" s="140"/>
      <c r="J335" s="141">
        <f>ROUND(I335*H335,2)</f>
        <v>0</v>
      </c>
      <c r="K335" s="137" t="s">
        <v>128</v>
      </c>
      <c r="L335" s="34"/>
      <c r="M335" s="142" t="s">
        <v>3</v>
      </c>
      <c r="N335" s="143" t="s">
        <v>43</v>
      </c>
      <c r="O335" s="54"/>
      <c r="P335" s="144">
        <f>O335*H335</f>
        <v>0</v>
      </c>
      <c r="Q335" s="144">
        <v>0</v>
      </c>
      <c r="R335" s="144">
        <f>Q335*H335</f>
        <v>0</v>
      </c>
      <c r="S335" s="144">
        <v>0</v>
      </c>
      <c r="T335" s="145">
        <f>S335*H335</f>
        <v>0</v>
      </c>
      <c r="U335" s="33"/>
      <c r="V335" s="33"/>
      <c r="W335" s="33"/>
      <c r="X335" s="33"/>
      <c r="Y335" s="33"/>
      <c r="Z335" s="33"/>
      <c r="AA335" s="33"/>
      <c r="AB335" s="33"/>
      <c r="AC335" s="33"/>
      <c r="AD335" s="33"/>
      <c r="AE335" s="33"/>
      <c r="AR335" s="146" t="s">
        <v>129</v>
      </c>
      <c r="AT335" s="146" t="s">
        <v>124</v>
      </c>
      <c r="AU335" s="146" t="s">
        <v>82</v>
      </c>
      <c r="AY335" s="18" t="s">
        <v>122</v>
      </c>
      <c r="BE335" s="147">
        <f>IF(N335="základní",J335,0)</f>
        <v>0</v>
      </c>
      <c r="BF335" s="147">
        <f>IF(N335="snížená",J335,0)</f>
        <v>0</v>
      </c>
      <c r="BG335" s="147">
        <f>IF(N335="zákl. přenesená",J335,0)</f>
        <v>0</v>
      </c>
      <c r="BH335" s="147">
        <f>IF(N335="sníž. přenesená",J335,0)</f>
        <v>0</v>
      </c>
      <c r="BI335" s="147">
        <f>IF(N335="nulová",J335,0)</f>
        <v>0</v>
      </c>
      <c r="BJ335" s="18" t="s">
        <v>80</v>
      </c>
      <c r="BK335" s="147">
        <f>ROUND(I335*H335,2)</f>
        <v>0</v>
      </c>
      <c r="BL335" s="18" t="s">
        <v>129</v>
      </c>
      <c r="BM335" s="146" t="s">
        <v>520</v>
      </c>
    </row>
    <row r="336" spans="1:65" s="2" customFormat="1" ht="10.199999999999999">
      <c r="A336" s="33"/>
      <c r="B336" s="34"/>
      <c r="C336" s="33"/>
      <c r="D336" s="148" t="s">
        <v>131</v>
      </c>
      <c r="E336" s="33"/>
      <c r="F336" s="149" t="s">
        <v>521</v>
      </c>
      <c r="G336" s="33"/>
      <c r="H336" s="33"/>
      <c r="I336" s="150"/>
      <c r="J336" s="33"/>
      <c r="K336" s="33"/>
      <c r="L336" s="34"/>
      <c r="M336" s="151"/>
      <c r="N336" s="152"/>
      <c r="O336" s="54"/>
      <c r="P336" s="54"/>
      <c r="Q336" s="54"/>
      <c r="R336" s="54"/>
      <c r="S336" s="54"/>
      <c r="T336" s="55"/>
      <c r="U336" s="33"/>
      <c r="V336" s="33"/>
      <c r="W336" s="33"/>
      <c r="X336" s="33"/>
      <c r="Y336" s="33"/>
      <c r="Z336" s="33"/>
      <c r="AA336" s="33"/>
      <c r="AB336" s="33"/>
      <c r="AC336" s="33"/>
      <c r="AD336" s="33"/>
      <c r="AE336" s="33"/>
      <c r="AT336" s="18" t="s">
        <v>131</v>
      </c>
      <c r="AU336" s="18" t="s">
        <v>82</v>
      </c>
    </row>
    <row r="337" spans="1:65" s="2" customFormat="1" ht="16.5" customHeight="1">
      <c r="A337" s="33"/>
      <c r="B337" s="134"/>
      <c r="C337" s="169" t="s">
        <v>522</v>
      </c>
      <c r="D337" s="169" t="s">
        <v>327</v>
      </c>
      <c r="E337" s="170" t="s">
        <v>523</v>
      </c>
      <c r="F337" s="171" t="s">
        <v>524</v>
      </c>
      <c r="G337" s="172" t="s">
        <v>425</v>
      </c>
      <c r="H337" s="173">
        <v>15</v>
      </c>
      <c r="I337" s="174"/>
      <c r="J337" s="175">
        <f>ROUND(I337*H337,2)</f>
        <v>0</v>
      </c>
      <c r="K337" s="171" t="s">
        <v>128</v>
      </c>
      <c r="L337" s="176"/>
      <c r="M337" s="177" t="s">
        <v>3</v>
      </c>
      <c r="N337" s="178" t="s">
        <v>43</v>
      </c>
      <c r="O337" s="54"/>
      <c r="P337" s="144">
        <f>O337*H337</f>
        <v>0</v>
      </c>
      <c r="Q337" s="144">
        <v>2.0000000000000002E-5</v>
      </c>
      <c r="R337" s="144">
        <f>Q337*H337</f>
        <v>3.0000000000000003E-4</v>
      </c>
      <c r="S337" s="144">
        <v>0</v>
      </c>
      <c r="T337" s="145">
        <f>S337*H337</f>
        <v>0</v>
      </c>
      <c r="U337" s="33"/>
      <c r="V337" s="33"/>
      <c r="W337" s="33"/>
      <c r="X337" s="33"/>
      <c r="Y337" s="33"/>
      <c r="Z337" s="33"/>
      <c r="AA337" s="33"/>
      <c r="AB337" s="33"/>
      <c r="AC337" s="33"/>
      <c r="AD337" s="33"/>
      <c r="AE337" s="33"/>
      <c r="AR337" s="146" t="s">
        <v>183</v>
      </c>
      <c r="AT337" s="146" t="s">
        <v>327</v>
      </c>
      <c r="AU337" s="146" t="s">
        <v>82</v>
      </c>
      <c r="AY337" s="18" t="s">
        <v>122</v>
      </c>
      <c r="BE337" s="147">
        <f>IF(N337="základní",J337,0)</f>
        <v>0</v>
      </c>
      <c r="BF337" s="147">
        <f>IF(N337="snížená",J337,0)</f>
        <v>0</v>
      </c>
      <c r="BG337" s="147">
        <f>IF(N337="zákl. přenesená",J337,0)</f>
        <v>0</v>
      </c>
      <c r="BH337" s="147">
        <f>IF(N337="sníž. přenesená",J337,0)</f>
        <v>0</v>
      </c>
      <c r="BI337" s="147">
        <f>IF(N337="nulová",J337,0)</f>
        <v>0</v>
      </c>
      <c r="BJ337" s="18" t="s">
        <v>80</v>
      </c>
      <c r="BK337" s="147">
        <f>ROUND(I337*H337,2)</f>
        <v>0</v>
      </c>
      <c r="BL337" s="18" t="s">
        <v>129</v>
      </c>
      <c r="BM337" s="146" t="s">
        <v>525</v>
      </c>
    </row>
    <row r="338" spans="1:65" s="12" customFormat="1" ht="22.8" customHeight="1">
      <c r="B338" s="121"/>
      <c r="D338" s="122" t="s">
        <v>71</v>
      </c>
      <c r="E338" s="132" t="s">
        <v>156</v>
      </c>
      <c r="F338" s="132" t="s">
        <v>526</v>
      </c>
      <c r="I338" s="124"/>
      <c r="J338" s="133">
        <f>BK338</f>
        <v>0</v>
      </c>
      <c r="L338" s="121"/>
      <c r="M338" s="126"/>
      <c r="N338" s="127"/>
      <c r="O338" s="127"/>
      <c r="P338" s="128">
        <f>SUM(P339:P368)</f>
        <v>0</v>
      </c>
      <c r="Q338" s="127"/>
      <c r="R338" s="128">
        <f>SUM(R339:R368)</f>
        <v>18.203879999999998</v>
      </c>
      <c r="S338" s="127"/>
      <c r="T338" s="129">
        <f>SUM(T339:T368)</f>
        <v>0</v>
      </c>
      <c r="AR338" s="122" t="s">
        <v>80</v>
      </c>
      <c r="AT338" s="130" t="s">
        <v>71</v>
      </c>
      <c r="AU338" s="130" t="s">
        <v>80</v>
      </c>
      <c r="AY338" s="122" t="s">
        <v>122</v>
      </c>
      <c r="BK338" s="131">
        <f>SUM(BK339:BK368)</f>
        <v>0</v>
      </c>
    </row>
    <row r="339" spans="1:65" s="2" customFormat="1" ht="21.75" customHeight="1">
      <c r="A339" s="33"/>
      <c r="B339" s="134"/>
      <c r="C339" s="135" t="s">
        <v>527</v>
      </c>
      <c r="D339" s="135" t="s">
        <v>124</v>
      </c>
      <c r="E339" s="136" t="s">
        <v>528</v>
      </c>
      <c r="F339" s="137" t="s">
        <v>529</v>
      </c>
      <c r="G339" s="138" t="s">
        <v>159</v>
      </c>
      <c r="H339" s="139">
        <v>87</v>
      </c>
      <c r="I339" s="140"/>
      <c r="J339" s="141">
        <f>ROUND(I339*H339,2)</f>
        <v>0</v>
      </c>
      <c r="K339" s="137" t="s">
        <v>128</v>
      </c>
      <c r="L339" s="34"/>
      <c r="M339" s="142" t="s">
        <v>3</v>
      </c>
      <c r="N339" s="143" t="s">
        <v>43</v>
      </c>
      <c r="O339" s="54"/>
      <c r="P339" s="144">
        <f>O339*H339</f>
        <v>0</v>
      </c>
      <c r="Q339" s="144">
        <v>0</v>
      </c>
      <c r="R339" s="144">
        <f>Q339*H339</f>
        <v>0</v>
      </c>
      <c r="S339" s="144">
        <v>0</v>
      </c>
      <c r="T339" s="145">
        <f>S339*H339</f>
        <v>0</v>
      </c>
      <c r="U339" s="33"/>
      <c r="V339" s="33"/>
      <c r="W339" s="33"/>
      <c r="X339" s="33"/>
      <c r="Y339" s="33"/>
      <c r="Z339" s="33"/>
      <c r="AA339" s="33"/>
      <c r="AB339" s="33"/>
      <c r="AC339" s="33"/>
      <c r="AD339" s="33"/>
      <c r="AE339" s="33"/>
      <c r="AR339" s="146" t="s">
        <v>129</v>
      </c>
      <c r="AT339" s="146" t="s">
        <v>124</v>
      </c>
      <c r="AU339" s="146" t="s">
        <v>82</v>
      </c>
      <c r="AY339" s="18" t="s">
        <v>122</v>
      </c>
      <c r="BE339" s="147">
        <f>IF(N339="základní",J339,0)</f>
        <v>0</v>
      </c>
      <c r="BF339" s="147">
        <f>IF(N339="snížená",J339,0)</f>
        <v>0</v>
      </c>
      <c r="BG339" s="147">
        <f>IF(N339="zákl. přenesená",J339,0)</f>
        <v>0</v>
      </c>
      <c r="BH339" s="147">
        <f>IF(N339="sníž. přenesená",J339,0)</f>
        <v>0</v>
      </c>
      <c r="BI339" s="147">
        <f>IF(N339="nulová",J339,0)</f>
        <v>0</v>
      </c>
      <c r="BJ339" s="18" t="s">
        <v>80</v>
      </c>
      <c r="BK339" s="147">
        <f>ROUND(I339*H339,2)</f>
        <v>0</v>
      </c>
      <c r="BL339" s="18" t="s">
        <v>129</v>
      </c>
      <c r="BM339" s="146" t="s">
        <v>530</v>
      </c>
    </row>
    <row r="340" spans="1:65" s="2" customFormat="1" ht="10.199999999999999">
      <c r="A340" s="33"/>
      <c r="B340" s="34"/>
      <c r="C340" s="33"/>
      <c r="D340" s="148" t="s">
        <v>131</v>
      </c>
      <c r="E340" s="33"/>
      <c r="F340" s="149" t="s">
        <v>531</v>
      </c>
      <c r="G340" s="33"/>
      <c r="H340" s="33"/>
      <c r="I340" s="150"/>
      <c r="J340" s="33"/>
      <c r="K340" s="33"/>
      <c r="L340" s="34"/>
      <c r="M340" s="151"/>
      <c r="N340" s="152"/>
      <c r="O340" s="54"/>
      <c r="P340" s="54"/>
      <c r="Q340" s="54"/>
      <c r="R340" s="54"/>
      <c r="S340" s="54"/>
      <c r="T340" s="55"/>
      <c r="U340" s="33"/>
      <c r="V340" s="33"/>
      <c r="W340" s="33"/>
      <c r="X340" s="33"/>
      <c r="Y340" s="33"/>
      <c r="Z340" s="33"/>
      <c r="AA340" s="33"/>
      <c r="AB340" s="33"/>
      <c r="AC340" s="33"/>
      <c r="AD340" s="33"/>
      <c r="AE340" s="33"/>
      <c r="AT340" s="18" t="s">
        <v>131</v>
      </c>
      <c r="AU340" s="18" t="s">
        <v>82</v>
      </c>
    </row>
    <row r="341" spans="1:65" s="14" customFormat="1" ht="10.199999999999999">
      <c r="B341" s="161"/>
      <c r="D341" s="154" t="s">
        <v>133</v>
      </c>
      <c r="E341" s="162" t="s">
        <v>3</v>
      </c>
      <c r="F341" s="163" t="s">
        <v>181</v>
      </c>
      <c r="H341" s="164">
        <v>87</v>
      </c>
      <c r="I341" s="165"/>
      <c r="L341" s="161"/>
      <c r="M341" s="166"/>
      <c r="N341" s="167"/>
      <c r="O341" s="167"/>
      <c r="P341" s="167"/>
      <c r="Q341" s="167"/>
      <c r="R341" s="167"/>
      <c r="S341" s="167"/>
      <c r="T341" s="168"/>
      <c r="AT341" s="162" t="s">
        <v>133</v>
      </c>
      <c r="AU341" s="162" t="s">
        <v>82</v>
      </c>
      <c r="AV341" s="14" t="s">
        <v>82</v>
      </c>
      <c r="AW341" s="14" t="s">
        <v>33</v>
      </c>
      <c r="AX341" s="14" t="s">
        <v>72</v>
      </c>
      <c r="AY341" s="162" t="s">
        <v>122</v>
      </c>
    </row>
    <row r="342" spans="1:65" s="2" customFormat="1" ht="24.15" customHeight="1">
      <c r="A342" s="33"/>
      <c r="B342" s="134"/>
      <c r="C342" s="135" t="s">
        <v>532</v>
      </c>
      <c r="D342" s="135" t="s">
        <v>124</v>
      </c>
      <c r="E342" s="136" t="s">
        <v>533</v>
      </c>
      <c r="F342" s="137" t="s">
        <v>534</v>
      </c>
      <c r="G342" s="138" t="s">
        <v>159</v>
      </c>
      <c r="H342" s="139">
        <v>87</v>
      </c>
      <c r="I342" s="140"/>
      <c r="J342" s="141">
        <f>ROUND(I342*H342,2)</f>
        <v>0</v>
      </c>
      <c r="K342" s="137" t="s">
        <v>128</v>
      </c>
      <c r="L342" s="34"/>
      <c r="M342" s="142" t="s">
        <v>3</v>
      </c>
      <c r="N342" s="143" t="s">
        <v>43</v>
      </c>
      <c r="O342" s="54"/>
      <c r="P342" s="144">
        <f>O342*H342</f>
        <v>0</v>
      </c>
      <c r="Q342" s="144">
        <v>0</v>
      </c>
      <c r="R342" s="144">
        <f>Q342*H342</f>
        <v>0</v>
      </c>
      <c r="S342" s="144">
        <v>0</v>
      </c>
      <c r="T342" s="145">
        <f>S342*H342</f>
        <v>0</v>
      </c>
      <c r="U342" s="33"/>
      <c r="V342" s="33"/>
      <c r="W342" s="33"/>
      <c r="X342" s="33"/>
      <c r="Y342" s="33"/>
      <c r="Z342" s="33"/>
      <c r="AA342" s="33"/>
      <c r="AB342" s="33"/>
      <c r="AC342" s="33"/>
      <c r="AD342" s="33"/>
      <c r="AE342" s="33"/>
      <c r="AR342" s="146" t="s">
        <v>129</v>
      </c>
      <c r="AT342" s="146" t="s">
        <v>124</v>
      </c>
      <c r="AU342" s="146" t="s">
        <v>82</v>
      </c>
      <c r="AY342" s="18" t="s">
        <v>122</v>
      </c>
      <c r="BE342" s="147">
        <f>IF(N342="základní",J342,0)</f>
        <v>0</v>
      </c>
      <c r="BF342" s="147">
        <f>IF(N342="snížená",J342,0)</f>
        <v>0</v>
      </c>
      <c r="BG342" s="147">
        <f>IF(N342="zákl. přenesená",J342,0)</f>
        <v>0</v>
      </c>
      <c r="BH342" s="147">
        <f>IF(N342="sníž. přenesená",J342,0)</f>
        <v>0</v>
      </c>
      <c r="BI342" s="147">
        <f>IF(N342="nulová",J342,0)</f>
        <v>0</v>
      </c>
      <c r="BJ342" s="18" t="s">
        <v>80</v>
      </c>
      <c r="BK342" s="147">
        <f>ROUND(I342*H342,2)</f>
        <v>0</v>
      </c>
      <c r="BL342" s="18" t="s">
        <v>129</v>
      </c>
      <c r="BM342" s="146" t="s">
        <v>535</v>
      </c>
    </row>
    <row r="343" spans="1:65" s="2" customFormat="1" ht="10.199999999999999">
      <c r="A343" s="33"/>
      <c r="B343" s="34"/>
      <c r="C343" s="33"/>
      <c r="D343" s="148" t="s">
        <v>131</v>
      </c>
      <c r="E343" s="33"/>
      <c r="F343" s="149" t="s">
        <v>536</v>
      </c>
      <c r="G343" s="33"/>
      <c r="H343" s="33"/>
      <c r="I343" s="150"/>
      <c r="J343" s="33"/>
      <c r="K343" s="33"/>
      <c r="L343" s="34"/>
      <c r="M343" s="151"/>
      <c r="N343" s="152"/>
      <c r="O343" s="54"/>
      <c r="P343" s="54"/>
      <c r="Q343" s="54"/>
      <c r="R343" s="54"/>
      <c r="S343" s="54"/>
      <c r="T343" s="55"/>
      <c r="U343" s="33"/>
      <c r="V343" s="33"/>
      <c r="W343" s="33"/>
      <c r="X343" s="33"/>
      <c r="Y343" s="33"/>
      <c r="Z343" s="33"/>
      <c r="AA343" s="33"/>
      <c r="AB343" s="33"/>
      <c r="AC343" s="33"/>
      <c r="AD343" s="33"/>
      <c r="AE343" s="33"/>
      <c r="AT343" s="18" t="s">
        <v>131</v>
      </c>
      <c r="AU343" s="18" t="s">
        <v>82</v>
      </c>
    </row>
    <row r="344" spans="1:65" s="14" customFormat="1" ht="10.199999999999999">
      <c r="B344" s="161"/>
      <c r="D344" s="154" t="s">
        <v>133</v>
      </c>
      <c r="E344" s="162" t="s">
        <v>3</v>
      </c>
      <c r="F344" s="163" t="s">
        <v>181</v>
      </c>
      <c r="H344" s="164">
        <v>87</v>
      </c>
      <c r="I344" s="165"/>
      <c r="L344" s="161"/>
      <c r="M344" s="166"/>
      <c r="N344" s="167"/>
      <c r="O344" s="167"/>
      <c r="P344" s="167"/>
      <c r="Q344" s="167"/>
      <c r="R344" s="167"/>
      <c r="S344" s="167"/>
      <c r="T344" s="168"/>
      <c r="AT344" s="162" t="s">
        <v>133</v>
      </c>
      <c r="AU344" s="162" t="s">
        <v>82</v>
      </c>
      <c r="AV344" s="14" t="s">
        <v>82</v>
      </c>
      <c r="AW344" s="14" t="s">
        <v>33</v>
      </c>
      <c r="AX344" s="14" t="s">
        <v>72</v>
      </c>
      <c r="AY344" s="162" t="s">
        <v>122</v>
      </c>
    </row>
    <row r="345" spans="1:65" s="2" customFormat="1" ht="24.15" customHeight="1">
      <c r="A345" s="33"/>
      <c r="B345" s="134"/>
      <c r="C345" s="135" t="s">
        <v>537</v>
      </c>
      <c r="D345" s="135" t="s">
        <v>124</v>
      </c>
      <c r="E345" s="136" t="s">
        <v>538</v>
      </c>
      <c r="F345" s="137" t="s">
        <v>539</v>
      </c>
      <c r="G345" s="138" t="s">
        <v>159</v>
      </c>
      <c r="H345" s="139">
        <v>87</v>
      </c>
      <c r="I345" s="140"/>
      <c r="J345" s="141">
        <f>ROUND(I345*H345,2)</f>
        <v>0</v>
      </c>
      <c r="K345" s="137" t="s">
        <v>128</v>
      </c>
      <c r="L345" s="34"/>
      <c r="M345" s="142" t="s">
        <v>3</v>
      </c>
      <c r="N345" s="143" t="s">
        <v>43</v>
      </c>
      <c r="O345" s="54"/>
      <c r="P345" s="144">
        <f>O345*H345</f>
        <v>0</v>
      </c>
      <c r="Q345" s="144">
        <v>0</v>
      </c>
      <c r="R345" s="144">
        <f>Q345*H345</f>
        <v>0</v>
      </c>
      <c r="S345" s="144">
        <v>0</v>
      </c>
      <c r="T345" s="145">
        <f>S345*H345</f>
        <v>0</v>
      </c>
      <c r="U345" s="33"/>
      <c r="V345" s="33"/>
      <c r="W345" s="33"/>
      <c r="X345" s="33"/>
      <c r="Y345" s="33"/>
      <c r="Z345" s="33"/>
      <c r="AA345" s="33"/>
      <c r="AB345" s="33"/>
      <c r="AC345" s="33"/>
      <c r="AD345" s="33"/>
      <c r="AE345" s="33"/>
      <c r="AR345" s="146" t="s">
        <v>129</v>
      </c>
      <c r="AT345" s="146" t="s">
        <v>124</v>
      </c>
      <c r="AU345" s="146" t="s">
        <v>82</v>
      </c>
      <c r="AY345" s="18" t="s">
        <v>122</v>
      </c>
      <c r="BE345" s="147">
        <f>IF(N345="základní",J345,0)</f>
        <v>0</v>
      </c>
      <c r="BF345" s="147">
        <f>IF(N345="snížená",J345,0)</f>
        <v>0</v>
      </c>
      <c r="BG345" s="147">
        <f>IF(N345="zákl. přenesená",J345,0)</f>
        <v>0</v>
      </c>
      <c r="BH345" s="147">
        <f>IF(N345="sníž. přenesená",J345,0)</f>
        <v>0</v>
      </c>
      <c r="BI345" s="147">
        <f>IF(N345="nulová",J345,0)</f>
        <v>0</v>
      </c>
      <c r="BJ345" s="18" t="s">
        <v>80</v>
      </c>
      <c r="BK345" s="147">
        <f>ROUND(I345*H345,2)</f>
        <v>0</v>
      </c>
      <c r="BL345" s="18" t="s">
        <v>129</v>
      </c>
      <c r="BM345" s="146" t="s">
        <v>540</v>
      </c>
    </row>
    <row r="346" spans="1:65" s="2" customFormat="1" ht="10.199999999999999">
      <c r="A346" s="33"/>
      <c r="B346" s="34"/>
      <c r="C346" s="33"/>
      <c r="D346" s="148" t="s">
        <v>131</v>
      </c>
      <c r="E346" s="33"/>
      <c r="F346" s="149" t="s">
        <v>541</v>
      </c>
      <c r="G346" s="33"/>
      <c r="H346" s="33"/>
      <c r="I346" s="150"/>
      <c r="J346" s="33"/>
      <c r="K346" s="33"/>
      <c r="L346" s="34"/>
      <c r="M346" s="151"/>
      <c r="N346" s="152"/>
      <c r="O346" s="54"/>
      <c r="P346" s="54"/>
      <c r="Q346" s="54"/>
      <c r="R346" s="54"/>
      <c r="S346" s="54"/>
      <c r="T346" s="55"/>
      <c r="U346" s="33"/>
      <c r="V346" s="33"/>
      <c r="W346" s="33"/>
      <c r="X346" s="33"/>
      <c r="Y346" s="33"/>
      <c r="Z346" s="33"/>
      <c r="AA346" s="33"/>
      <c r="AB346" s="33"/>
      <c r="AC346" s="33"/>
      <c r="AD346" s="33"/>
      <c r="AE346" s="33"/>
      <c r="AT346" s="18" t="s">
        <v>131</v>
      </c>
      <c r="AU346" s="18" t="s">
        <v>82</v>
      </c>
    </row>
    <row r="347" spans="1:65" s="14" customFormat="1" ht="10.199999999999999">
      <c r="B347" s="161"/>
      <c r="D347" s="154" t="s">
        <v>133</v>
      </c>
      <c r="E347" s="162" t="s">
        <v>3</v>
      </c>
      <c r="F347" s="163" t="s">
        <v>181</v>
      </c>
      <c r="H347" s="164">
        <v>87</v>
      </c>
      <c r="I347" s="165"/>
      <c r="L347" s="161"/>
      <c r="M347" s="166"/>
      <c r="N347" s="167"/>
      <c r="O347" s="167"/>
      <c r="P347" s="167"/>
      <c r="Q347" s="167"/>
      <c r="R347" s="167"/>
      <c r="S347" s="167"/>
      <c r="T347" s="168"/>
      <c r="AT347" s="162" t="s">
        <v>133</v>
      </c>
      <c r="AU347" s="162" t="s">
        <v>82</v>
      </c>
      <c r="AV347" s="14" t="s">
        <v>82</v>
      </c>
      <c r="AW347" s="14" t="s">
        <v>33</v>
      </c>
      <c r="AX347" s="14" t="s">
        <v>72</v>
      </c>
      <c r="AY347" s="162" t="s">
        <v>122</v>
      </c>
    </row>
    <row r="348" spans="1:65" s="2" customFormat="1" ht="21.75" customHeight="1">
      <c r="A348" s="33"/>
      <c r="B348" s="134"/>
      <c r="C348" s="135" t="s">
        <v>542</v>
      </c>
      <c r="D348" s="135" t="s">
        <v>124</v>
      </c>
      <c r="E348" s="136" t="s">
        <v>543</v>
      </c>
      <c r="F348" s="137" t="s">
        <v>544</v>
      </c>
      <c r="G348" s="138" t="s">
        <v>159</v>
      </c>
      <c r="H348" s="139">
        <v>1017</v>
      </c>
      <c r="I348" s="140"/>
      <c r="J348" s="141">
        <f>ROUND(I348*H348,2)</f>
        <v>0</v>
      </c>
      <c r="K348" s="137" t="s">
        <v>128</v>
      </c>
      <c r="L348" s="34"/>
      <c r="M348" s="142" t="s">
        <v>3</v>
      </c>
      <c r="N348" s="143" t="s">
        <v>43</v>
      </c>
      <c r="O348" s="54"/>
      <c r="P348" s="144">
        <f>O348*H348</f>
        <v>0</v>
      </c>
      <c r="Q348" s="144">
        <v>0</v>
      </c>
      <c r="R348" s="144">
        <f>Q348*H348</f>
        <v>0</v>
      </c>
      <c r="S348" s="144">
        <v>0</v>
      </c>
      <c r="T348" s="145">
        <f>S348*H348</f>
        <v>0</v>
      </c>
      <c r="U348" s="33"/>
      <c r="V348" s="33"/>
      <c r="W348" s="33"/>
      <c r="X348" s="33"/>
      <c r="Y348" s="33"/>
      <c r="Z348" s="33"/>
      <c r="AA348" s="33"/>
      <c r="AB348" s="33"/>
      <c r="AC348" s="33"/>
      <c r="AD348" s="33"/>
      <c r="AE348" s="33"/>
      <c r="AR348" s="146" t="s">
        <v>129</v>
      </c>
      <c r="AT348" s="146" t="s">
        <v>124</v>
      </c>
      <c r="AU348" s="146" t="s">
        <v>82</v>
      </c>
      <c r="AY348" s="18" t="s">
        <v>122</v>
      </c>
      <c r="BE348" s="147">
        <f>IF(N348="základní",J348,0)</f>
        <v>0</v>
      </c>
      <c r="BF348" s="147">
        <f>IF(N348="snížená",J348,0)</f>
        <v>0</v>
      </c>
      <c r="BG348" s="147">
        <f>IF(N348="zákl. přenesená",J348,0)</f>
        <v>0</v>
      </c>
      <c r="BH348" s="147">
        <f>IF(N348="sníž. přenesená",J348,0)</f>
        <v>0</v>
      </c>
      <c r="BI348" s="147">
        <f>IF(N348="nulová",J348,0)</f>
        <v>0</v>
      </c>
      <c r="BJ348" s="18" t="s">
        <v>80</v>
      </c>
      <c r="BK348" s="147">
        <f>ROUND(I348*H348,2)</f>
        <v>0</v>
      </c>
      <c r="BL348" s="18" t="s">
        <v>129</v>
      </c>
      <c r="BM348" s="146" t="s">
        <v>545</v>
      </c>
    </row>
    <row r="349" spans="1:65" s="2" customFormat="1" ht="10.199999999999999">
      <c r="A349" s="33"/>
      <c r="B349" s="34"/>
      <c r="C349" s="33"/>
      <c r="D349" s="148" t="s">
        <v>131</v>
      </c>
      <c r="E349" s="33"/>
      <c r="F349" s="149" t="s">
        <v>546</v>
      </c>
      <c r="G349" s="33"/>
      <c r="H349" s="33"/>
      <c r="I349" s="150"/>
      <c r="J349" s="33"/>
      <c r="K349" s="33"/>
      <c r="L349" s="34"/>
      <c r="M349" s="151"/>
      <c r="N349" s="152"/>
      <c r="O349" s="54"/>
      <c r="P349" s="54"/>
      <c r="Q349" s="54"/>
      <c r="R349" s="54"/>
      <c r="S349" s="54"/>
      <c r="T349" s="55"/>
      <c r="U349" s="33"/>
      <c r="V349" s="33"/>
      <c r="W349" s="33"/>
      <c r="X349" s="33"/>
      <c r="Y349" s="33"/>
      <c r="Z349" s="33"/>
      <c r="AA349" s="33"/>
      <c r="AB349" s="33"/>
      <c r="AC349" s="33"/>
      <c r="AD349" s="33"/>
      <c r="AE349" s="33"/>
      <c r="AT349" s="18" t="s">
        <v>131</v>
      </c>
      <c r="AU349" s="18" t="s">
        <v>82</v>
      </c>
    </row>
    <row r="350" spans="1:65" s="13" customFormat="1" ht="10.199999999999999">
      <c r="B350" s="153"/>
      <c r="D350" s="154" t="s">
        <v>133</v>
      </c>
      <c r="E350" s="155" t="s">
        <v>3</v>
      </c>
      <c r="F350" s="156" t="s">
        <v>547</v>
      </c>
      <c r="H350" s="155" t="s">
        <v>3</v>
      </c>
      <c r="I350" s="157"/>
      <c r="L350" s="153"/>
      <c r="M350" s="158"/>
      <c r="N350" s="159"/>
      <c r="O350" s="159"/>
      <c r="P350" s="159"/>
      <c r="Q350" s="159"/>
      <c r="R350" s="159"/>
      <c r="S350" s="159"/>
      <c r="T350" s="160"/>
      <c r="AT350" s="155" t="s">
        <v>133</v>
      </c>
      <c r="AU350" s="155" t="s">
        <v>82</v>
      </c>
      <c r="AV350" s="13" t="s">
        <v>80</v>
      </c>
      <c r="AW350" s="13" t="s">
        <v>33</v>
      </c>
      <c r="AX350" s="13" t="s">
        <v>72</v>
      </c>
      <c r="AY350" s="155" t="s">
        <v>122</v>
      </c>
    </row>
    <row r="351" spans="1:65" s="14" customFormat="1" ht="10.199999999999999">
      <c r="B351" s="161"/>
      <c r="D351" s="154" t="s">
        <v>133</v>
      </c>
      <c r="E351" s="162" t="s">
        <v>3</v>
      </c>
      <c r="F351" s="163" t="s">
        <v>548</v>
      </c>
      <c r="H351" s="164">
        <v>1017</v>
      </c>
      <c r="I351" s="165"/>
      <c r="L351" s="161"/>
      <c r="M351" s="166"/>
      <c r="N351" s="167"/>
      <c r="O351" s="167"/>
      <c r="P351" s="167"/>
      <c r="Q351" s="167"/>
      <c r="R351" s="167"/>
      <c r="S351" s="167"/>
      <c r="T351" s="168"/>
      <c r="AT351" s="162" t="s">
        <v>133</v>
      </c>
      <c r="AU351" s="162" t="s">
        <v>82</v>
      </c>
      <c r="AV351" s="14" t="s">
        <v>82</v>
      </c>
      <c r="AW351" s="14" t="s">
        <v>33</v>
      </c>
      <c r="AX351" s="14" t="s">
        <v>72</v>
      </c>
      <c r="AY351" s="162" t="s">
        <v>122</v>
      </c>
    </row>
    <row r="352" spans="1:65" s="2" customFormat="1" ht="21.75" customHeight="1">
      <c r="A352" s="33"/>
      <c r="B352" s="134"/>
      <c r="C352" s="135" t="s">
        <v>549</v>
      </c>
      <c r="D352" s="135" t="s">
        <v>124</v>
      </c>
      <c r="E352" s="136" t="s">
        <v>550</v>
      </c>
      <c r="F352" s="137" t="s">
        <v>551</v>
      </c>
      <c r="G352" s="138" t="s">
        <v>159</v>
      </c>
      <c r="H352" s="139">
        <v>985</v>
      </c>
      <c r="I352" s="140"/>
      <c r="J352" s="141">
        <f>ROUND(I352*H352,2)</f>
        <v>0</v>
      </c>
      <c r="K352" s="137" t="s">
        <v>128</v>
      </c>
      <c r="L352" s="34"/>
      <c r="M352" s="142" t="s">
        <v>3</v>
      </c>
      <c r="N352" s="143" t="s">
        <v>43</v>
      </c>
      <c r="O352" s="54"/>
      <c r="P352" s="144">
        <f>O352*H352</f>
        <v>0</v>
      </c>
      <c r="Q352" s="144">
        <v>0</v>
      </c>
      <c r="R352" s="144">
        <f>Q352*H352</f>
        <v>0</v>
      </c>
      <c r="S352" s="144">
        <v>0</v>
      </c>
      <c r="T352" s="145">
        <f>S352*H352</f>
        <v>0</v>
      </c>
      <c r="U352" s="33"/>
      <c r="V352" s="33"/>
      <c r="W352" s="33"/>
      <c r="X352" s="33"/>
      <c r="Y352" s="33"/>
      <c r="Z352" s="33"/>
      <c r="AA352" s="33"/>
      <c r="AB352" s="33"/>
      <c r="AC352" s="33"/>
      <c r="AD352" s="33"/>
      <c r="AE352" s="33"/>
      <c r="AR352" s="146" t="s">
        <v>129</v>
      </c>
      <c r="AT352" s="146" t="s">
        <v>124</v>
      </c>
      <c r="AU352" s="146" t="s">
        <v>82</v>
      </c>
      <c r="AY352" s="18" t="s">
        <v>122</v>
      </c>
      <c r="BE352" s="147">
        <f>IF(N352="základní",J352,0)</f>
        <v>0</v>
      </c>
      <c r="BF352" s="147">
        <f>IF(N352="snížená",J352,0)</f>
        <v>0</v>
      </c>
      <c r="BG352" s="147">
        <f>IF(N352="zákl. přenesená",J352,0)</f>
        <v>0</v>
      </c>
      <c r="BH352" s="147">
        <f>IF(N352="sníž. přenesená",J352,0)</f>
        <v>0</v>
      </c>
      <c r="BI352" s="147">
        <f>IF(N352="nulová",J352,0)</f>
        <v>0</v>
      </c>
      <c r="BJ352" s="18" t="s">
        <v>80</v>
      </c>
      <c r="BK352" s="147">
        <f>ROUND(I352*H352,2)</f>
        <v>0</v>
      </c>
      <c r="BL352" s="18" t="s">
        <v>129</v>
      </c>
      <c r="BM352" s="146" t="s">
        <v>552</v>
      </c>
    </row>
    <row r="353" spans="1:65" s="2" customFormat="1" ht="10.199999999999999">
      <c r="A353" s="33"/>
      <c r="B353" s="34"/>
      <c r="C353" s="33"/>
      <c r="D353" s="148" t="s">
        <v>131</v>
      </c>
      <c r="E353" s="33"/>
      <c r="F353" s="149" t="s">
        <v>553</v>
      </c>
      <c r="G353" s="33"/>
      <c r="H353" s="33"/>
      <c r="I353" s="150"/>
      <c r="J353" s="33"/>
      <c r="K353" s="33"/>
      <c r="L353" s="34"/>
      <c r="M353" s="151"/>
      <c r="N353" s="152"/>
      <c r="O353" s="54"/>
      <c r="P353" s="54"/>
      <c r="Q353" s="54"/>
      <c r="R353" s="54"/>
      <c r="S353" s="54"/>
      <c r="T353" s="55"/>
      <c r="U353" s="33"/>
      <c r="V353" s="33"/>
      <c r="W353" s="33"/>
      <c r="X353" s="33"/>
      <c r="Y353" s="33"/>
      <c r="Z353" s="33"/>
      <c r="AA353" s="33"/>
      <c r="AB353" s="33"/>
      <c r="AC353" s="33"/>
      <c r="AD353" s="33"/>
      <c r="AE353" s="33"/>
      <c r="AT353" s="18" t="s">
        <v>131</v>
      </c>
      <c r="AU353" s="18" t="s">
        <v>82</v>
      </c>
    </row>
    <row r="354" spans="1:65" s="14" customFormat="1" ht="10.199999999999999">
      <c r="B354" s="161"/>
      <c r="D354" s="154" t="s">
        <v>133</v>
      </c>
      <c r="E354" s="162" t="s">
        <v>3</v>
      </c>
      <c r="F354" s="163" t="s">
        <v>554</v>
      </c>
      <c r="H354" s="164">
        <v>985</v>
      </c>
      <c r="I354" s="165"/>
      <c r="L354" s="161"/>
      <c r="M354" s="166"/>
      <c r="N354" s="167"/>
      <c r="O354" s="167"/>
      <c r="P354" s="167"/>
      <c r="Q354" s="167"/>
      <c r="R354" s="167"/>
      <c r="S354" s="167"/>
      <c r="T354" s="168"/>
      <c r="AT354" s="162" t="s">
        <v>133</v>
      </c>
      <c r="AU354" s="162" t="s">
        <v>82</v>
      </c>
      <c r="AV354" s="14" t="s">
        <v>82</v>
      </c>
      <c r="AW354" s="14" t="s">
        <v>33</v>
      </c>
      <c r="AX354" s="14" t="s">
        <v>72</v>
      </c>
      <c r="AY354" s="162" t="s">
        <v>122</v>
      </c>
    </row>
    <row r="355" spans="1:65" s="2" customFormat="1" ht="21.75" customHeight="1">
      <c r="A355" s="33"/>
      <c r="B355" s="134"/>
      <c r="C355" s="135" t="s">
        <v>555</v>
      </c>
      <c r="D355" s="135" t="s">
        <v>124</v>
      </c>
      <c r="E355" s="136" t="s">
        <v>556</v>
      </c>
      <c r="F355" s="137" t="s">
        <v>557</v>
      </c>
      <c r="G355" s="138" t="s">
        <v>159</v>
      </c>
      <c r="H355" s="139">
        <v>1017</v>
      </c>
      <c r="I355" s="140"/>
      <c r="J355" s="141">
        <f>ROUND(I355*H355,2)</f>
        <v>0</v>
      </c>
      <c r="K355" s="137" t="s">
        <v>128</v>
      </c>
      <c r="L355" s="34"/>
      <c r="M355" s="142" t="s">
        <v>3</v>
      </c>
      <c r="N355" s="143" t="s">
        <v>43</v>
      </c>
      <c r="O355" s="54"/>
      <c r="P355" s="144">
        <f>O355*H355</f>
        <v>0</v>
      </c>
      <c r="Q355" s="144">
        <v>0</v>
      </c>
      <c r="R355" s="144">
        <f>Q355*H355</f>
        <v>0</v>
      </c>
      <c r="S355" s="144">
        <v>0</v>
      </c>
      <c r="T355" s="145">
        <f>S355*H355</f>
        <v>0</v>
      </c>
      <c r="U355" s="33"/>
      <c r="V355" s="33"/>
      <c r="W355" s="33"/>
      <c r="X355" s="33"/>
      <c r="Y355" s="33"/>
      <c r="Z355" s="33"/>
      <c r="AA355" s="33"/>
      <c r="AB355" s="33"/>
      <c r="AC355" s="33"/>
      <c r="AD355" s="33"/>
      <c r="AE355" s="33"/>
      <c r="AR355" s="146" t="s">
        <v>129</v>
      </c>
      <c r="AT355" s="146" t="s">
        <v>124</v>
      </c>
      <c r="AU355" s="146" t="s">
        <v>82</v>
      </c>
      <c r="AY355" s="18" t="s">
        <v>122</v>
      </c>
      <c r="BE355" s="147">
        <f>IF(N355="základní",J355,0)</f>
        <v>0</v>
      </c>
      <c r="BF355" s="147">
        <f>IF(N355="snížená",J355,0)</f>
        <v>0</v>
      </c>
      <c r="BG355" s="147">
        <f>IF(N355="zákl. přenesená",J355,0)</f>
        <v>0</v>
      </c>
      <c r="BH355" s="147">
        <f>IF(N355="sníž. přenesená",J355,0)</f>
        <v>0</v>
      </c>
      <c r="BI355" s="147">
        <f>IF(N355="nulová",J355,0)</f>
        <v>0</v>
      </c>
      <c r="BJ355" s="18" t="s">
        <v>80</v>
      </c>
      <c r="BK355" s="147">
        <f>ROUND(I355*H355,2)</f>
        <v>0</v>
      </c>
      <c r="BL355" s="18" t="s">
        <v>129</v>
      </c>
      <c r="BM355" s="146" t="s">
        <v>558</v>
      </c>
    </row>
    <row r="356" spans="1:65" s="2" customFormat="1" ht="10.199999999999999">
      <c r="A356" s="33"/>
      <c r="B356" s="34"/>
      <c r="C356" s="33"/>
      <c r="D356" s="148" t="s">
        <v>131</v>
      </c>
      <c r="E356" s="33"/>
      <c r="F356" s="149" t="s">
        <v>559</v>
      </c>
      <c r="G356" s="33"/>
      <c r="H356" s="33"/>
      <c r="I356" s="150"/>
      <c r="J356" s="33"/>
      <c r="K356" s="33"/>
      <c r="L356" s="34"/>
      <c r="M356" s="151"/>
      <c r="N356" s="152"/>
      <c r="O356" s="54"/>
      <c r="P356" s="54"/>
      <c r="Q356" s="54"/>
      <c r="R356" s="54"/>
      <c r="S356" s="54"/>
      <c r="T356" s="55"/>
      <c r="U356" s="33"/>
      <c r="V356" s="33"/>
      <c r="W356" s="33"/>
      <c r="X356" s="33"/>
      <c r="Y356" s="33"/>
      <c r="Z356" s="33"/>
      <c r="AA356" s="33"/>
      <c r="AB356" s="33"/>
      <c r="AC356" s="33"/>
      <c r="AD356" s="33"/>
      <c r="AE356" s="33"/>
      <c r="AT356" s="18" t="s">
        <v>131</v>
      </c>
      <c r="AU356" s="18" t="s">
        <v>82</v>
      </c>
    </row>
    <row r="357" spans="1:65" s="2" customFormat="1" ht="16.5" customHeight="1">
      <c r="A357" s="33"/>
      <c r="B357" s="134"/>
      <c r="C357" s="135" t="s">
        <v>560</v>
      </c>
      <c r="D357" s="135" t="s">
        <v>124</v>
      </c>
      <c r="E357" s="136" t="s">
        <v>561</v>
      </c>
      <c r="F357" s="137" t="s">
        <v>562</v>
      </c>
      <c r="G357" s="138" t="s">
        <v>159</v>
      </c>
      <c r="H357" s="139">
        <v>1017</v>
      </c>
      <c r="I357" s="140"/>
      <c r="J357" s="141">
        <f>ROUND(I357*H357,2)</f>
        <v>0</v>
      </c>
      <c r="K357" s="137" t="s">
        <v>128</v>
      </c>
      <c r="L357" s="34"/>
      <c r="M357" s="142" t="s">
        <v>3</v>
      </c>
      <c r="N357" s="143" t="s">
        <v>43</v>
      </c>
      <c r="O357" s="54"/>
      <c r="P357" s="144">
        <f>O357*H357</f>
        <v>0</v>
      </c>
      <c r="Q357" s="144">
        <v>0</v>
      </c>
      <c r="R357" s="144">
        <f>Q357*H357</f>
        <v>0</v>
      </c>
      <c r="S357" s="144">
        <v>0</v>
      </c>
      <c r="T357" s="145">
        <f>S357*H357</f>
        <v>0</v>
      </c>
      <c r="U357" s="33"/>
      <c r="V357" s="33"/>
      <c r="W357" s="33"/>
      <c r="X357" s="33"/>
      <c r="Y357" s="33"/>
      <c r="Z357" s="33"/>
      <c r="AA357" s="33"/>
      <c r="AB357" s="33"/>
      <c r="AC357" s="33"/>
      <c r="AD357" s="33"/>
      <c r="AE357" s="33"/>
      <c r="AR357" s="146" t="s">
        <v>129</v>
      </c>
      <c r="AT357" s="146" t="s">
        <v>124</v>
      </c>
      <c r="AU357" s="146" t="s">
        <v>82</v>
      </c>
      <c r="AY357" s="18" t="s">
        <v>122</v>
      </c>
      <c r="BE357" s="147">
        <f>IF(N357="základní",J357,0)</f>
        <v>0</v>
      </c>
      <c r="BF357" s="147">
        <f>IF(N357="snížená",J357,0)</f>
        <v>0</v>
      </c>
      <c r="BG357" s="147">
        <f>IF(N357="zákl. přenesená",J357,0)</f>
        <v>0</v>
      </c>
      <c r="BH357" s="147">
        <f>IF(N357="sníž. přenesená",J357,0)</f>
        <v>0</v>
      </c>
      <c r="BI357" s="147">
        <f>IF(N357="nulová",J357,0)</f>
        <v>0</v>
      </c>
      <c r="BJ357" s="18" t="s">
        <v>80</v>
      </c>
      <c r="BK357" s="147">
        <f>ROUND(I357*H357,2)</f>
        <v>0</v>
      </c>
      <c r="BL357" s="18" t="s">
        <v>129</v>
      </c>
      <c r="BM357" s="146" t="s">
        <v>563</v>
      </c>
    </row>
    <row r="358" spans="1:65" s="2" customFormat="1" ht="10.199999999999999">
      <c r="A358" s="33"/>
      <c r="B358" s="34"/>
      <c r="C358" s="33"/>
      <c r="D358" s="148" t="s">
        <v>131</v>
      </c>
      <c r="E358" s="33"/>
      <c r="F358" s="149" t="s">
        <v>564</v>
      </c>
      <c r="G358" s="33"/>
      <c r="H358" s="33"/>
      <c r="I358" s="150"/>
      <c r="J358" s="33"/>
      <c r="K358" s="33"/>
      <c r="L358" s="34"/>
      <c r="M358" s="151"/>
      <c r="N358" s="152"/>
      <c r="O358" s="54"/>
      <c r="P358" s="54"/>
      <c r="Q358" s="54"/>
      <c r="R358" s="54"/>
      <c r="S358" s="54"/>
      <c r="T358" s="55"/>
      <c r="U358" s="33"/>
      <c r="V358" s="33"/>
      <c r="W358" s="33"/>
      <c r="X358" s="33"/>
      <c r="Y358" s="33"/>
      <c r="Z358" s="33"/>
      <c r="AA358" s="33"/>
      <c r="AB358" s="33"/>
      <c r="AC358" s="33"/>
      <c r="AD358" s="33"/>
      <c r="AE358" s="33"/>
      <c r="AT358" s="18" t="s">
        <v>131</v>
      </c>
      <c r="AU358" s="18" t="s">
        <v>82</v>
      </c>
    </row>
    <row r="359" spans="1:65" s="2" customFormat="1" ht="16.5" customHeight="1">
      <c r="A359" s="33"/>
      <c r="B359" s="134"/>
      <c r="C359" s="135" t="s">
        <v>565</v>
      </c>
      <c r="D359" s="135" t="s">
        <v>124</v>
      </c>
      <c r="E359" s="136" t="s">
        <v>566</v>
      </c>
      <c r="F359" s="137" t="s">
        <v>567</v>
      </c>
      <c r="G359" s="138" t="s">
        <v>159</v>
      </c>
      <c r="H359" s="139">
        <v>1017</v>
      </c>
      <c r="I359" s="140"/>
      <c r="J359" s="141">
        <f>ROUND(I359*H359,2)</f>
        <v>0</v>
      </c>
      <c r="K359" s="137" t="s">
        <v>128</v>
      </c>
      <c r="L359" s="34"/>
      <c r="M359" s="142" t="s">
        <v>3</v>
      </c>
      <c r="N359" s="143" t="s">
        <v>43</v>
      </c>
      <c r="O359" s="54"/>
      <c r="P359" s="144">
        <f>O359*H359</f>
        <v>0</v>
      </c>
      <c r="Q359" s="144">
        <v>0</v>
      </c>
      <c r="R359" s="144">
        <f>Q359*H359</f>
        <v>0</v>
      </c>
      <c r="S359" s="144">
        <v>0</v>
      </c>
      <c r="T359" s="145">
        <f>S359*H359</f>
        <v>0</v>
      </c>
      <c r="U359" s="33"/>
      <c r="V359" s="33"/>
      <c r="W359" s="33"/>
      <c r="X359" s="33"/>
      <c r="Y359" s="33"/>
      <c r="Z359" s="33"/>
      <c r="AA359" s="33"/>
      <c r="AB359" s="33"/>
      <c r="AC359" s="33"/>
      <c r="AD359" s="33"/>
      <c r="AE359" s="33"/>
      <c r="AR359" s="146" t="s">
        <v>129</v>
      </c>
      <c r="AT359" s="146" t="s">
        <v>124</v>
      </c>
      <c r="AU359" s="146" t="s">
        <v>82</v>
      </c>
      <c r="AY359" s="18" t="s">
        <v>122</v>
      </c>
      <c r="BE359" s="147">
        <f>IF(N359="základní",J359,0)</f>
        <v>0</v>
      </c>
      <c r="BF359" s="147">
        <f>IF(N359="snížená",J359,0)</f>
        <v>0</v>
      </c>
      <c r="BG359" s="147">
        <f>IF(N359="zákl. přenesená",J359,0)</f>
        <v>0</v>
      </c>
      <c r="BH359" s="147">
        <f>IF(N359="sníž. přenesená",J359,0)</f>
        <v>0</v>
      </c>
      <c r="BI359" s="147">
        <f>IF(N359="nulová",J359,0)</f>
        <v>0</v>
      </c>
      <c r="BJ359" s="18" t="s">
        <v>80</v>
      </c>
      <c r="BK359" s="147">
        <f>ROUND(I359*H359,2)</f>
        <v>0</v>
      </c>
      <c r="BL359" s="18" t="s">
        <v>129</v>
      </c>
      <c r="BM359" s="146" t="s">
        <v>568</v>
      </c>
    </row>
    <row r="360" spans="1:65" s="2" customFormat="1" ht="10.199999999999999">
      <c r="A360" s="33"/>
      <c r="B360" s="34"/>
      <c r="C360" s="33"/>
      <c r="D360" s="148" t="s">
        <v>131</v>
      </c>
      <c r="E360" s="33"/>
      <c r="F360" s="149" t="s">
        <v>569</v>
      </c>
      <c r="G360" s="33"/>
      <c r="H360" s="33"/>
      <c r="I360" s="150"/>
      <c r="J360" s="33"/>
      <c r="K360" s="33"/>
      <c r="L360" s="34"/>
      <c r="M360" s="151"/>
      <c r="N360" s="152"/>
      <c r="O360" s="54"/>
      <c r="P360" s="54"/>
      <c r="Q360" s="54"/>
      <c r="R360" s="54"/>
      <c r="S360" s="54"/>
      <c r="T360" s="55"/>
      <c r="U360" s="33"/>
      <c r="V360" s="33"/>
      <c r="W360" s="33"/>
      <c r="X360" s="33"/>
      <c r="Y360" s="33"/>
      <c r="Z360" s="33"/>
      <c r="AA360" s="33"/>
      <c r="AB360" s="33"/>
      <c r="AC360" s="33"/>
      <c r="AD360" s="33"/>
      <c r="AE360" s="33"/>
      <c r="AT360" s="18" t="s">
        <v>131</v>
      </c>
      <c r="AU360" s="18" t="s">
        <v>82</v>
      </c>
    </row>
    <row r="361" spans="1:65" s="2" customFormat="1" ht="24.15" customHeight="1">
      <c r="A361" s="33"/>
      <c r="B361" s="134"/>
      <c r="C361" s="135" t="s">
        <v>570</v>
      </c>
      <c r="D361" s="135" t="s">
        <v>124</v>
      </c>
      <c r="E361" s="136" t="s">
        <v>571</v>
      </c>
      <c r="F361" s="137" t="s">
        <v>572</v>
      </c>
      <c r="G361" s="138" t="s">
        <v>159</v>
      </c>
      <c r="H361" s="139">
        <v>1017</v>
      </c>
      <c r="I361" s="140"/>
      <c r="J361" s="141">
        <f>ROUND(I361*H361,2)</f>
        <v>0</v>
      </c>
      <c r="K361" s="137" t="s">
        <v>128</v>
      </c>
      <c r="L361" s="34"/>
      <c r="M361" s="142" t="s">
        <v>3</v>
      </c>
      <c r="N361" s="143" t="s">
        <v>43</v>
      </c>
      <c r="O361" s="54"/>
      <c r="P361" s="144">
        <f>O361*H361</f>
        <v>0</v>
      </c>
      <c r="Q361" s="144">
        <v>0</v>
      </c>
      <c r="R361" s="144">
        <f>Q361*H361</f>
        <v>0</v>
      </c>
      <c r="S361" s="144">
        <v>0</v>
      </c>
      <c r="T361" s="145">
        <f>S361*H361</f>
        <v>0</v>
      </c>
      <c r="U361" s="33"/>
      <c r="V361" s="33"/>
      <c r="W361" s="33"/>
      <c r="X361" s="33"/>
      <c r="Y361" s="33"/>
      <c r="Z361" s="33"/>
      <c r="AA361" s="33"/>
      <c r="AB361" s="33"/>
      <c r="AC361" s="33"/>
      <c r="AD361" s="33"/>
      <c r="AE361" s="33"/>
      <c r="AR361" s="146" t="s">
        <v>129</v>
      </c>
      <c r="AT361" s="146" t="s">
        <v>124</v>
      </c>
      <c r="AU361" s="146" t="s">
        <v>82</v>
      </c>
      <c r="AY361" s="18" t="s">
        <v>122</v>
      </c>
      <c r="BE361" s="147">
        <f>IF(N361="základní",J361,0)</f>
        <v>0</v>
      </c>
      <c r="BF361" s="147">
        <f>IF(N361="snížená",J361,0)</f>
        <v>0</v>
      </c>
      <c r="BG361" s="147">
        <f>IF(N361="zákl. přenesená",J361,0)</f>
        <v>0</v>
      </c>
      <c r="BH361" s="147">
        <f>IF(N361="sníž. přenesená",J361,0)</f>
        <v>0</v>
      </c>
      <c r="BI361" s="147">
        <f>IF(N361="nulová",J361,0)</f>
        <v>0</v>
      </c>
      <c r="BJ361" s="18" t="s">
        <v>80</v>
      </c>
      <c r="BK361" s="147">
        <f>ROUND(I361*H361,2)</f>
        <v>0</v>
      </c>
      <c r="BL361" s="18" t="s">
        <v>129</v>
      </c>
      <c r="BM361" s="146" t="s">
        <v>573</v>
      </c>
    </row>
    <row r="362" spans="1:65" s="2" customFormat="1" ht="10.199999999999999">
      <c r="A362" s="33"/>
      <c r="B362" s="34"/>
      <c r="C362" s="33"/>
      <c r="D362" s="148" t="s">
        <v>131</v>
      </c>
      <c r="E362" s="33"/>
      <c r="F362" s="149" t="s">
        <v>574</v>
      </c>
      <c r="G362" s="33"/>
      <c r="H362" s="33"/>
      <c r="I362" s="150"/>
      <c r="J362" s="33"/>
      <c r="K362" s="33"/>
      <c r="L362" s="34"/>
      <c r="M362" s="151"/>
      <c r="N362" s="152"/>
      <c r="O362" s="54"/>
      <c r="P362" s="54"/>
      <c r="Q362" s="54"/>
      <c r="R362" s="54"/>
      <c r="S362" s="54"/>
      <c r="T362" s="55"/>
      <c r="U362" s="33"/>
      <c r="V362" s="33"/>
      <c r="W362" s="33"/>
      <c r="X362" s="33"/>
      <c r="Y362" s="33"/>
      <c r="Z362" s="33"/>
      <c r="AA362" s="33"/>
      <c r="AB362" s="33"/>
      <c r="AC362" s="33"/>
      <c r="AD362" s="33"/>
      <c r="AE362" s="33"/>
      <c r="AT362" s="18" t="s">
        <v>131</v>
      </c>
      <c r="AU362" s="18" t="s">
        <v>82</v>
      </c>
    </row>
    <row r="363" spans="1:65" s="2" customFormat="1" ht="37.799999999999997" customHeight="1">
      <c r="A363" s="33"/>
      <c r="B363" s="134"/>
      <c r="C363" s="135" t="s">
        <v>575</v>
      </c>
      <c r="D363" s="135" t="s">
        <v>124</v>
      </c>
      <c r="E363" s="136" t="s">
        <v>576</v>
      </c>
      <c r="F363" s="137" t="s">
        <v>577</v>
      </c>
      <c r="G363" s="138" t="s">
        <v>159</v>
      </c>
      <c r="H363" s="139">
        <v>87</v>
      </c>
      <c r="I363" s="140"/>
      <c r="J363" s="141">
        <f>ROUND(I363*H363,2)</f>
        <v>0</v>
      </c>
      <c r="K363" s="137" t="s">
        <v>128</v>
      </c>
      <c r="L363" s="34"/>
      <c r="M363" s="142" t="s">
        <v>3</v>
      </c>
      <c r="N363" s="143" t="s">
        <v>43</v>
      </c>
      <c r="O363" s="54"/>
      <c r="P363" s="144">
        <f>O363*H363</f>
        <v>0</v>
      </c>
      <c r="Q363" s="144">
        <v>9.8000000000000004E-2</v>
      </c>
      <c r="R363" s="144">
        <f>Q363*H363</f>
        <v>8.5259999999999998</v>
      </c>
      <c r="S363" s="144">
        <v>0</v>
      </c>
      <c r="T363" s="145">
        <f>S363*H363</f>
        <v>0</v>
      </c>
      <c r="U363" s="33"/>
      <c r="V363" s="33"/>
      <c r="W363" s="33"/>
      <c r="X363" s="33"/>
      <c r="Y363" s="33"/>
      <c r="Z363" s="33"/>
      <c r="AA363" s="33"/>
      <c r="AB363" s="33"/>
      <c r="AC363" s="33"/>
      <c r="AD363" s="33"/>
      <c r="AE363" s="33"/>
      <c r="AR363" s="146" t="s">
        <v>129</v>
      </c>
      <c r="AT363" s="146" t="s">
        <v>124</v>
      </c>
      <c r="AU363" s="146" t="s">
        <v>82</v>
      </c>
      <c r="AY363" s="18" t="s">
        <v>122</v>
      </c>
      <c r="BE363" s="147">
        <f>IF(N363="základní",J363,0)</f>
        <v>0</v>
      </c>
      <c r="BF363" s="147">
        <f>IF(N363="snížená",J363,0)</f>
        <v>0</v>
      </c>
      <c r="BG363" s="147">
        <f>IF(N363="zákl. přenesená",J363,0)</f>
        <v>0</v>
      </c>
      <c r="BH363" s="147">
        <f>IF(N363="sníž. přenesená",J363,0)</f>
        <v>0</v>
      </c>
      <c r="BI363" s="147">
        <f>IF(N363="nulová",J363,0)</f>
        <v>0</v>
      </c>
      <c r="BJ363" s="18" t="s">
        <v>80</v>
      </c>
      <c r="BK363" s="147">
        <f>ROUND(I363*H363,2)</f>
        <v>0</v>
      </c>
      <c r="BL363" s="18" t="s">
        <v>129</v>
      </c>
      <c r="BM363" s="146" t="s">
        <v>578</v>
      </c>
    </row>
    <row r="364" spans="1:65" s="2" customFormat="1" ht="10.199999999999999">
      <c r="A364" s="33"/>
      <c r="B364" s="34"/>
      <c r="C364" s="33"/>
      <c r="D364" s="148" t="s">
        <v>131</v>
      </c>
      <c r="E364" s="33"/>
      <c r="F364" s="149" t="s">
        <v>579</v>
      </c>
      <c r="G364" s="33"/>
      <c r="H364" s="33"/>
      <c r="I364" s="150"/>
      <c r="J364" s="33"/>
      <c r="K364" s="33"/>
      <c r="L364" s="34"/>
      <c r="M364" s="151"/>
      <c r="N364" s="152"/>
      <c r="O364" s="54"/>
      <c r="P364" s="54"/>
      <c r="Q364" s="54"/>
      <c r="R364" s="54"/>
      <c r="S364" s="54"/>
      <c r="T364" s="55"/>
      <c r="U364" s="33"/>
      <c r="V364" s="33"/>
      <c r="W364" s="33"/>
      <c r="X364" s="33"/>
      <c r="Y364" s="33"/>
      <c r="Z364" s="33"/>
      <c r="AA364" s="33"/>
      <c r="AB364" s="33"/>
      <c r="AC364" s="33"/>
      <c r="AD364" s="33"/>
      <c r="AE364" s="33"/>
      <c r="AT364" s="18" t="s">
        <v>131</v>
      </c>
      <c r="AU364" s="18" t="s">
        <v>82</v>
      </c>
    </row>
    <row r="365" spans="1:65" s="14" customFormat="1" ht="10.199999999999999">
      <c r="B365" s="161"/>
      <c r="D365" s="154" t="s">
        <v>133</v>
      </c>
      <c r="E365" s="162" t="s">
        <v>3</v>
      </c>
      <c r="F365" s="163" t="s">
        <v>181</v>
      </c>
      <c r="H365" s="164">
        <v>87</v>
      </c>
      <c r="I365" s="165"/>
      <c r="L365" s="161"/>
      <c r="M365" s="166"/>
      <c r="N365" s="167"/>
      <c r="O365" s="167"/>
      <c r="P365" s="167"/>
      <c r="Q365" s="167"/>
      <c r="R365" s="167"/>
      <c r="S365" s="167"/>
      <c r="T365" s="168"/>
      <c r="AT365" s="162" t="s">
        <v>133</v>
      </c>
      <c r="AU365" s="162" t="s">
        <v>82</v>
      </c>
      <c r="AV365" s="14" t="s">
        <v>82</v>
      </c>
      <c r="AW365" s="14" t="s">
        <v>33</v>
      </c>
      <c r="AX365" s="14" t="s">
        <v>72</v>
      </c>
      <c r="AY365" s="162" t="s">
        <v>122</v>
      </c>
    </row>
    <row r="366" spans="1:65" s="2" customFormat="1" ht="16.5" customHeight="1">
      <c r="A366" s="33"/>
      <c r="B366" s="134"/>
      <c r="C366" s="169" t="s">
        <v>580</v>
      </c>
      <c r="D366" s="169" t="s">
        <v>327</v>
      </c>
      <c r="E366" s="170" t="s">
        <v>581</v>
      </c>
      <c r="F366" s="171" t="s">
        <v>582</v>
      </c>
      <c r="G366" s="172" t="s">
        <v>159</v>
      </c>
      <c r="H366" s="173">
        <v>89.61</v>
      </c>
      <c r="I366" s="174"/>
      <c r="J366" s="175">
        <f>ROUND(I366*H366,2)</f>
        <v>0</v>
      </c>
      <c r="K366" s="171" t="s">
        <v>128</v>
      </c>
      <c r="L366" s="176"/>
      <c r="M366" s="177" t="s">
        <v>3</v>
      </c>
      <c r="N366" s="178" t="s">
        <v>43</v>
      </c>
      <c r="O366" s="54"/>
      <c r="P366" s="144">
        <f>O366*H366</f>
        <v>0</v>
      </c>
      <c r="Q366" s="144">
        <v>0.108</v>
      </c>
      <c r="R366" s="144">
        <f>Q366*H366</f>
        <v>9.67788</v>
      </c>
      <c r="S366" s="144">
        <v>0</v>
      </c>
      <c r="T366" s="145">
        <f>S366*H366</f>
        <v>0</v>
      </c>
      <c r="U366" s="33"/>
      <c r="V366" s="33"/>
      <c r="W366" s="33"/>
      <c r="X366" s="33"/>
      <c r="Y366" s="33"/>
      <c r="Z366" s="33"/>
      <c r="AA366" s="33"/>
      <c r="AB366" s="33"/>
      <c r="AC366" s="33"/>
      <c r="AD366" s="33"/>
      <c r="AE366" s="33"/>
      <c r="AR366" s="146" t="s">
        <v>183</v>
      </c>
      <c r="AT366" s="146" t="s">
        <v>327</v>
      </c>
      <c r="AU366" s="146" t="s">
        <v>82</v>
      </c>
      <c r="AY366" s="18" t="s">
        <v>122</v>
      </c>
      <c r="BE366" s="147">
        <f>IF(N366="základní",J366,0)</f>
        <v>0</v>
      </c>
      <c r="BF366" s="147">
        <f>IF(N366="snížená",J366,0)</f>
        <v>0</v>
      </c>
      <c r="BG366" s="147">
        <f>IF(N366="zákl. přenesená",J366,0)</f>
        <v>0</v>
      </c>
      <c r="BH366" s="147">
        <f>IF(N366="sníž. přenesená",J366,0)</f>
        <v>0</v>
      </c>
      <c r="BI366" s="147">
        <f>IF(N366="nulová",J366,0)</f>
        <v>0</v>
      </c>
      <c r="BJ366" s="18" t="s">
        <v>80</v>
      </c>
      <c r="BK366" s="147">
        <f>ROUND(I366*H366,2)</f>
        <v>0</v>
      </c>
      <c r="BL366" s="18" t="s">
        <v>129</v>
      </c>
      <c r="BM366" s="146" t="s">
        <v>583</v>
      </c>
    </row>
    <row r="367" spans="1:65" s="2" customFormat="1" ht="19.2">
      <c r="A367" s="33"/>
      <c r="B367" s="34"/>
      <c r="C367" s="33"/>
      <c r="D367" s="154" t="s">
        <v>419</v>
      </c>
      <c r="E367" s="33"/>
      <c r="F367" s="179" t="s">
        <v>420</v>
      </c>
      <c r="G367" s="33"/>
      <c r="H367" s="33"/>
      <c r="I367" s="150"/>
      <c r="J367" s="33"/>
      <c r="K367" s="33"/>
      <c r="L367" s="34"/>
      <c r="M367" s="151"/>
      <c r="N367" s="152"/>
      <c r="O367" s="54"/>
      <c r="P367" s="54"/>
      <c r="Q367" s="54"/>
      <c r="R367" s="54"/>
      <c r="S367" s="54"/>
      <c r="T367" s="55"/>
      <c r="U367" s="33"/>
      <c r="V367" s="33"/>
      <c r="W367" s="33"/>
      <c r="X367" s="33"/>
      <c r="Y367" s="33"/>
      <c r="Z367" s="33"/>
      <c r="AA367" s="33"/>
      <c r="AB367" s="33"/>
      <c r="AC367" s="33"/>
      <c r="AD367" s="33"/>
      <c r="AE367" s="33"/>
      <c r="AT367" s="18" t="s">
        <v>419</v>
      </c>
      <c r="AU367" s="18" t="s">
        <v>82</v>
      </c>
    </row>
    <row r="368" spans="1:65" s="14" customFormat="1" ht="10.199999999999999">
      <c r="B368" s="161"/>
      <c r="D368" s="154" t="s">
        <v>133</v>
      </c>
      <c r="F368" s="163" t="s">
        <v>584</v>
      </c>
      <c r="H368" s="164">
        <v>89.61</v>
      </c>
      <c r="I368" s="165"/>
      <c r="L368" s="161"/>
      <c r="M368" s="166"/>
      <c r="N368" s="167"/>
      <c r="O368" s="167"/>
      <c r="P368" s="167"/>
      <c r="Q368" s="167"/>
      <c r="R368" s="167"/>
      <c r="S368" s="167"/>
      <c r="T368" s="168"/>
      <c r="AT368" s="162" t="s">
        <v>133</v>
      </c>
      <c r="AU368" s="162" t="s">
        <v>82</v>
      </c>
      <c r="AV368" s="14" t="s">
        <v>82</v>
      </c>
      <c r="AW368" s="14" t="s">
        <v>4</v>
      </c>
      <c r="AX368" s="14" t="s">
        <v>80</v>
      </c>
      <c r="AY368" s="162" t="s">
        <v>122</v>
      </c>
    </row>
    <row r="369" spans="1:65" s="12" customFormat="1" ht="22.8" customHeight="1">
      <c r="B369" s="121"/>
      <c r="D369" s="122" t="s">
        <v>71</v>
      </c>
      <c r="E369" s="132" t="s">
        <v>183</v>
      </c>
      <c r="F369" s="132" t="s">
        <v>585</v>
      </c>
      <c r="I369" s="124"/>
      <c r="J369" s="133">
        <f>BK369</f>
        <v>0</v>
      </c>
      <c r="L369" s="121"/>
      <c r="M369" s="126"/>
      <c r="N369" s="127"/>
      <c r="O369" s="127"/>
      <c r="P369" s="128">
        <f>SUM(P370:P373)</f>
        <v>0</v>
      </c>
      <c r="Q369" s="127"/>
      <c r="R369" s="128">
        <f>SUM(R370:R373)</f>
        <v>0</v>
      </c>
      <c r="S369" s="127"/>
      <c r="T369" s="129">
        <f>SUM(T370:T373)</f>
        <v>0</v>
      </c>
      <c r="AR369" s="122" t="s">
        <v>80</v>
      </c>
      <c r="AT369" s="130" t="s">
        <v>71</v>
      </c>
      <c r="AU369" s="130" t="s">
        <v>80</v>
      </c>
      <c r="AY369" s="122" t="s">
        <v>122</v>
      </c>
      <c r="BK369" s="131">
        <f>SUM(BK370:BK373)</f>
        <v>0</v>
      </c>
    </row>
    <row r="370" spans="1:65" s="2" customFormat="1" ht="16.5" customHeight="1">
      <c r="A370" s="33"/>
      <c r="B370" s="134"/>
      <c r="C370" s="135" t="s">
        <v>586</v>
      </c>
      <c r="D370" s="135" t="s">
        <v>124</v>
      </c>
      <c r="E370" s="136" t="s">
        <v>587</v>
      </c>
      <c r="F370" s="137" t="s">
        <v>588</v>
      </c>
      <c r="G370" s="138" t="s">
        <v>267</v>
      </c>
      <c r="H370" s="139">
        <v>1</v>
      </c>
      <c r="I370" s="140"/>
      <c r="J370" s="141">
        <f>ROUND(I370*H370,2)</f>
        <v>0</v>
      </c>
      <c r="K370" s="137" t="s">
        <v>3</v>
      </c>
      <c r="L370" s="34"/>
      <c r="M370" s="142" t="s">
        <v>3</v>
      </c>
      <c r="N370" s="143" t="s">
        <v>43</v>
      </c>
      <c r="O370" s="54"/>
      <c r="P370" s="144">
        <f>O370*H370</f>
        <v>0</v>
      </c>
      <c r="Q370" s="144">
        <v>0</v>
      </c>
      <c r="R370" s="144">
        <f>Q370*H370</f>
        <v>0</v>
      </c>
      <c r="S370" s="144">
        <v>0</v>
      </c>
      <c r="T370" s="145">
        <f>S370*H370</f>
        <v>0</v>
      </c>
      <c r="U370" s="33"/>
      <c r="V370" s="33"/>
      <c r="W370" s="33"/>
      <c r="X370" s="33"/>
      <c r="Y370" s="33"/>
      <c r="Z370" s="33"/>
      <c r="AA370" s="33"/>
      <c r="AB370" s="33"/>
      <c r="AC370" s="33"/>
      <c r="AD370" s="33"/>
      <c r="AE370" s="33"/>
      <c r="AR370" s="146" t="s">
        <v>129</v>
      </c>
      <c r="AT370" s="146" t="s">
        <v>124</v>
      </c>
      <c r="AU370" s="146" t="s">
        <v>82</v>
      </c>
      <c r="AY370" s="18" t="s">
        <v>122</v>
      </c>
      <c r="BE370" s="147">
        <f>IF(N370="základní",J370,0)</f>
        <v>0</v>
      </c>
      <c r="BF370" s="147">
        <f>IF(N370="snížená",J370,0)</f>
        <v>0</v>
      </c>
      <c r="BG370" s="147">
        <f>IF(N370="zákl. přenesená",J370,0)</f>
        <v>0</v>
      </c>
      <c r="BH370" s="147">
        <f>IF(N370="sníž. přenesená",J370,0)</f>
        <v>0</v>
      </c>
      <c r="BI370" s="147">
        <f>IF(N370="nulová",J370,0)</f>
        <v>0</v>
      </c>
      <c r="BJ370" s="18" t="s">
        <v>80</v>
      </c>
      <c r="BK370" s="147">
        <f>ROUND(I370*H370,2)</f>
        <v>0</v>
      </c>
      <c r="BL370" s="18" t="s">
        <v>129</v>
      </c>
      <c r="BM370" s="146" t="s">
        <v>589</v>
      </c>
    </row>
    <row r="371" spans="1:65" s="14" customFormat="1" ht="10.199999999999999">
      <c r="B371" s="161"/>
      <c r="D371" s="154" t="s">
        <v>133</v>
      </c>
      <c r="E371" s="162" t="s">
        <v>3</v>
      </c>
      <c r="F371" s="163" t="s">
        <v>590</v>
      </c>
      <c r="H371" s="164">
        <v>1</v>
      </c>
      <c r="I371" s="165"/>
      <c r="L371" s="161"/>
      <c r="M371" s="166"/>
      <c r="N371" s="167"/>
      <c r="O371" s="167"/>
      <c r="P371" s="167"/>
      <c r="Q371" s="167"/>
      <c r="R371" s="167"/>
      <c r="S371" s="167"/>
      <c r="T371" s="168"/>
      <c r="AT371" s="162" t="s">
        <v>133</v>
      </c>
      <c r="AU371" s="162" t="s">
        <v>82</v>
      </c>
      <c r="AV371" s="14" t="s">
        <v>82</v>
      </c>
      <c r="AW371" s="14" t="s">
        <v>33</v>
      </c>
      <c r="AX371" s="14" t="s">
        <v>72</v>
      </c>
      <c r="AY371" s="162" t="s">
        <v>122</v>
      </c>
    </row>
    <row r="372" spans="1:65" s="2" customFormat="1" ht="16.5" customHeight="1">
      <c r="A372" s="33"/>
      <c r="B372" s="134"/>
      <c r="C372" s="135" t="s">
        <v>591</v>
      </c>
      <c r="D372" s="135" t="s">
        <v>124</v>
      </c>
      <c r="E372" s="136" t="s">
        <v>592</v>
      </c>
      <c r="F372" s="137" t="s">
        <v>593</v>
      </c>
      <c r="G372" s="138" t="s">
        <v>425</v>
      </c>
      <c r="H372" s="139">
        <v>25</v>
      </c>
      <c r="I372" s="140"/>
      <c r="J372" s="141">
        <f>ROUND(I372*H372,2)</f>
        <v>0</v>
      </c>
      <c r="K372" s="137" t="s">
        <v>3</v>
      </c>
      <c r="L372" s="34"/>
      <c r="M372" s="142" t="s">
        <v>3</v>
      </c>
      <c r="N372" s="143" t="s">
        <v>43</v>
      </c>
      <c r="O372" s="54"/>
      <c r="P372" s="144">
        <f>O372*H372</f>
        <v>0</v>
      </c>
      <c r="Q372" s="144">
        <v>0</v>
      </c>
      <c r="R372" s="144">
        <f>Q372*H372</f>
        <v>0</v>
      </c>
      <c r="S372" s="144">
        <v>0</v>
      </c>
      <c r="T372" s="145">
        <f>S372*H372</f>
        <v>0</v>
      </c>
      <c r="U372" s="33"/>
      <c r="V372" s="33"/>
      <c r="W372" s="33"/>
      <c r="X372" s="33"/>
      <c r="Y372" s="33"/>
      <c r="Z372" s="33"/>
      <c r="AA372" s="33"/>
      <c r="AB372" s="33"/>
      <c r="AC372" s="33"/>
      <c r="AD372" s="33"/>
      <c r="AE372" s="33"/>
      <c r="AR372" s="146" t="s">
        <v>527</v>
      </c>
      <c r="AT372" s="146" t="s">
        <v>124</v>
      </c>
      <c r="AU372" s="146" t="s">
        <v>82</v>
      </c>
      <c r="AY372" s="18" t="s">
        <v>122</v>
      </c>
      <c r="BE372" s="147">
        <f>IF(N372="základní",J372,0)</f>
        <v>0</v>
      </c>
      <c r="BF372" s="147">
        <f>IF(N372="snížená",J372,0)</f>
        <v>0</v>
      </c>
      <c r="BG372" s="147">
        <f>IF(N372="zákl. přenesená",J372,0)</f>
        <v>0</v>
      </c>
      <c r="BH372" s="147">
        <f>IF(N372="sníž. přenesená",J372,0)</f>
        <v>0</v>
      </c>
      <c r="BI372" s="147">
        <f>IF(N372="nulová",J372,0)</f>
        <v>0</v>
      </c>
      <c r="BJ372" s="18" t="s">
        <v>80</v>
      </c>
      <c r="BK372" s="147">
        <f>ROUND(I372*H372,2)</f>
        <v>0</v>
      </c>
      <c r="BL372" s="18" t="s">
        <v>527</v>
      </c>
      <c r="BM372" s="146" t="s">
        <v>594</v>
      </c>
    </row>
    <row r="373" spans="1:65" s="14" customFormat="1" ht="10.199999999999999">
      <c r="B373" s="161"/>
      <c r="D373" s="154" t="s">
        <v>133</v>
      </c>
      <c r="E373" s="162" t="s">
        <v>3</v>
      </c>
      <c r="F373" s="163" t="s">
        <v>595</v>
      </c>
      <c r="H373" s="164">
        <v>25</v>
      </c>
      <c r="I373" s="165"/>
      <c r="L373" s="161"/>
      <c r="M373" s="166"/>
      <c r="N373" s="167"/>
      <c r="O373" s="167"/>
      <c r="P373" s="167"/>
      <c r="Q373" s="167"/>
      <c r="R373" s="167"/>
      <c r="S373" s="167"/>
      <c r="T373" s="168"/>
      <c r="AT373" s="162" t="s">
        <v>133</v>
      </c>
      <c r="AU373" s="162" t="s">
        <v>82</v>
      </c>
      <c r="AV373" s="14" t="s">
        <v>82</v>
      </c>
      <c r="AW373" s="14" t="s">
        <v>33</v>
      </c>
      <c r="AX373" s="14" t="s">
        <v>72</v>
      </c>
      <c r="AY373" s="162" t="s">
        <v>122</v>
      </c>
    </row>
    <row r="374" spans="1:65" s="12" customFormat="1" ht="22.8" customHeight="1">
      <c r="B374" s="121"/>
      <c r="D374" s="122" t="s">
        <v>71</v>
      </c>
      <c r="E374" s="132" t="s">
        <v>200</v>
      </c>
      <c r="F374" s="132" t="s">
        <v>596</v>
      </c>
      <c r="I374" s="124"/>
      <c r="J374" s="133">
        <f>BK374</f>
        <v>0</v>
      </c>
      <c r="L374" s="121"/>
      <c r="M374" s="126"/>
      <c r="N374" s="127"/>
      <c r="O374" s="127"/>
      <c r="P374" s="128">
        <f>P375+P418</f>
        <v>0</v>
      </c>
      <c r="Q374" s="127"/>
      <c r="R374" s="128">
        <f>R375+R418</f>
        <v>200.342443</v>
      </c>
      <c r="S374" s="127"/>
      <c r="T374" s="129">
        <f>T375+T418</f>
        <v>4.8966599999999998</v>
      </c>
      <c r="AR374" s="122" t="s">
        <v>80</v>
      </c>
      <c r="AT374" s="130" t="s">
        <v>71</v>
      </c>
      <c r="AU374" s="130" t="s">
        <v>80</v>
      </c>
      <c r="AY374" s="122" t="s">
        <v>122</v>
      </c>
      <c r="BK374" s="131">
        <f>BK375+BK418</f>
        <v>0</v>
      </c>
    </row>
    <row r="375" spans="1:65" s="12" customFormat="1" ht="20.85" customHeight="1">
      <c r="B375" s="121"/>
      <c r="D375" s="122" t="s">
        <v>71</v>
      </c>
      <c r="E375" s="132" t="s">
        <v>597</v>
      </c>
      <c r="F375" s="132" t="s">
        <v>598</v>
      </c>
      <c r="I375" s="124"/>
      <c r="J375" s="133">
        <f>BK375</f>
        <v>0</v>
      </c>
      <c r="L375" s="121"/>
      <c r="M375" s="126"/>
      <c r="N375" s="127"/>
      <c r="O375" s="127"/>
      <c r="P375" s="128">
        <f>SUM(P376:P417)</f>
        <v>0</v>
      </c>
      <c r="Q375" s="127"/>
      <c r="R375" s="128">
        <f>SUM(R376:R417)</f>
        <v>200.342443</v>
      </c>
      <c r="S375" s="127"/>
      <c r="T375" s="129">
        <f>SUM(T376:T417)</f>
        <v>0</v>
      </c>
      <c r="AR375" s="122" t="s">
        <v>80</v>
      </c>
      <c r="AT375" s="130" t="s">
        <v>71</v>
      </c>
      <c r="AU375" s="130" t="s">
        <v>82</v>
      </c>
      <c r="AY375" s="122" t="s">
        <v>122</v>
      </c>
      <c r="BK375" s="131">
        <f>SUM(BK376:BK417)</f>
        <v>0</v>
      </c>
    </row>
    <row r="376" spans="1:65" s="2" customFormat="1" ht="16.5" customHeight="1">
      <c r="A376" s="33"/>
      <c r="B376" s="134"/>
      <c r="C376" s="135" t="s">
        <v>599</v>
      </c>
      <c r="D376" s="135" t="s">
        <v>124</v>
      </c>
      <c r="E376" s="136" t="s">
        <v>600</v>
      </c>
      <c r="F376" s="137" t="s">
        <v>601</v>
      </c>
      <c r="G376" s="138" t="s">
        <v>159</v>
      </c>
      <c r="H376" s="139">
        <v>397.5</v>
      </c>
      <c r="I376" s="140"/>
      <c r="J376" s="141">
        <f>ROUND(I376*H376,2)</f>
        <v>0</v>
      </c>
      <c r="K376" s="137" t="s">
        <v>3</v>
      </c>
      <c r="L376" s="34"/>
      <c r="M376" s="142" t="s">
        <v>3</v>
      </c>
      <c r="N376" s="143" t="s">
        <v>43</v>
      </c>
      <c r="O376" s="54"/>
      <c r="P376" s="144">
        <f>O376*H376</f>
        <v>0</v>
      </c>
      <c r="Q376" s="144">
        <v>0</v>
      </c>
      <c r="R376" s="144">
        <f>Q376*H376</f>
        <v>0</v>
      </c>
      <c r="S376" s="144">
        <v>0</v>
      </c>
      <c r="T376" s="145">
        <f>S376*H376</f>
        <v>0</v>
      </c>
      <c r="U376" s="33"/>
      <c r="V376" s="33"/>
      <c r="W376" s="33"/>
      <c r="X376" s="33"/>
      <c r="Y376" s="33"/>
      <c r="Z376" s="33"/>
      <c r="AA376" s="33"/>
      <c r="AB376" s="33"/>
      <c r="AC376" s="33"/>
      <c r="AD376" s="33"/>
      <c r="AE376" s="33"/>
      <c r="AR376" s="146" t="s">
        <v>129</v>
      </c>
      <c r="AT376" s="146" t="s">
        <v>124</v>
      </c>
      <c r="AU376" s="146" t="s">
        <v>142</v>
      </c>
      <c r="AY376" s="18" t="s">
        <v>122</v>
      </c>
      <c r="BE376" s="147">
        <f>IF(N376="základní",J376,0)</f>
        <v>0</v>
      </c>
      <c r="BF376" s="147">
        <f>IF(N376="snížená",J376,0)</f>
        <v>0</v>
      </c>
      <c r="BG376" s="147">
        <f>IF(N376="zákl. přenesená",J376,0)</f>
        <v>0</v>
      </c>
      <c r="BH376" s="147">
        <f>IF(N376="sníž. přenesená",J376,0)</f>
        <v>0</v>
      </c>
      <c r="BI376" s="147">
        <f>IF(N376="nulová",J376,0)</f>
        <v>0</v>
      </c>
      <c r="BJ376" s="18" t="s">
        <v>80</v>
      </c>
      <c r="BK376" s="147">
        <f>ROUND(I376*H376,2)</f>
        <v>0</v>
      </c>
      <c r="BL376" s="18" t="s">
        <v>129</v>
      </c>
      <c r="BM376" s="146" t="s">
        <v>602</v>
      </c>
    </row>
    <row r="377" spans="1:65" s="2" customFormat="1" ht="19.2">
      <c r="A377" s="33"/>
      <c r="B377" s="34"/>
      <c r="C377" s="33"/>
      <c r="D377" s="154" t="s">
        <v>419</v>
      </c>
      <c r="E377" s="33"/>
      <c r="F377" s="179" t="s">
        <v>420</v>
      </c>
      <c r="G377" s="33"/>
      <c r="H377" s="33"/>
      <c r="I377" s="150"/>
      <c r="J377" s="33"/>
      <c r="K377" s="33"/>
      <c r="L377" s="34"/>
      <c r="M377" s="151"/>
      <c r="N377" s="152"/>
      <c r="O377" s="54"/>
      <c r="P377" s="54"/>
      <c r="Q377" s="54"/>
      <c r="R377" s="54"/>
      <c r="S377" s="54"/>
      <c r="T377" s="55"/>
      <c r="U377" s="33"/>
      <c r="V377" s="33"/>
      <c r="W377" s="33"/>
      <c r="X377" s="33"/>
      <c r="Y377" s="33"/>
      <c r="Z377" s="33"/>
      <c r="AA377" s="33"/>
      <c r="AB377" s="33"/>
      <c r="AC377" s="33"/>
      <c r="AD377" s="33"/>
      <c r="AE377" s="33"/>
      <c r="AT377" s="18" t="s">
        <v>419</v>
      </c>
      <c r="AU377" s="18" t="s">
        <v>142</v>
      </c>
    </row>
    <row r="378" spans="1:65" s="13" customFormat="1" ht="10.199999999999999">
      <c r="B378" s="153"/>
      <c r="D378" s="154" t="s">
        <v>133</v>
      </c>
      <c r="E378" s="155" t="s">
        <v>3</v>
      </c>
      <c r="F378" s="156" t="s">
        <v>603</v>
      </c>
      <c r="H378" s="155" t="s">
        <v>3</v>
      </c>
      <c r="I378" s="157"/>
      <c r="L378" s="153"/>
      <c r="M378" s="158"/>
      <c r="N378" s="159"/>
      <c r="O378" s="159"/>
      <c r="P378" s="159"/>
      <c r="Q378" s="159"/>
      <c r="R378" s="159"/>
      <c r="S378" s="159"/>
      <c r="T378" s="160"/>
      <c r="AT378" s="155" t="s">
        <v>133</v>
      </c>
      <c r="AU378" s="155" t="s">
        <v>142</v>
      </c>
      <c r="AV378" s="13" t="s">
        <v>80</v>
      </c>
      <c r="AW378" s="13" t="s">
        <v>33</v>
      </c>
      <c r="AX378" s="13" t="s">
        <v>72</v>
      </c>
      <c r="AY378" s="155" t="s">
        <v>122</v>
      </c>
    </row>
    <row r="379" spans="1:65" s="14" customFormat="1" ht="10.199999999999999">
      <c r="B379" s="161"/>
      <c r="D379" s="154" t="s">
        <v>133</v>
      </c>
      <c r="E379" s="162" t="s">
        <v>3</v>
      </c>
      <c r="F379" s="163" t="s">
        <v>604</v>
      </c>
      <c r="H379" s="164">
        <v>397.5</v>
      </c>
      <c r="I379" s="165"/>
      <c r="L379" s="161"/>
      <c r="M379" s="166"/>
      <c r="N379" s="167"/>
      <c r="O379" s="167"/>
      <c r="P379" s="167"/>
      <c r="Q379" s="167"/>
      <c r="R379" s="167"/>
      <c r="S379" s="167"/>
      <c r="T379" s="168"/>
      <c r="AT379" s="162" t="s">
        <v>133</v>
      </c>
      <c r="AU379" s="162" t="s">
        <v>142</v>
      </c>
      <c r="AV379" s="14" t="s">
        <v>82</v>
      </c>
      <c r="AW379" s="14" t="s">
        <v>33</v>
      </c>
      <c r="AX379" s="14" t="s">
        <v>72</v>
      </c>
      <c r="AY379" s="162" t="s">
        <v>122</v>
      </c>
    </row>
    <row r="380" spans="1:65" s="2" customFormat="1" ht="16.5" customHeight="1">
      <c r="A380" s="33"/>
      <c r="B380" s="134"/>
      <c r="C380" s="135" t="s">
        <v>605</v>
      </c>
      <c r="D380" s="135" t="s">
        <v>124</v>
      </c>
      <c r="E380" s="136" t="s">
        <v>606</v>
      </c>
      <c r="F380" s="137" t="s">
        <v>607</v>
      </c>
      <c r="G380" s="138" t="s">
        <v>608</v>
      </c>
      <c r="H380" s="139">
        <v>2</v>
      </c>
      <c r="I380" s="140"/>
      <c r="J380" s="141">
        <f>ROUND(I380*H380,2)</f>
        <v>0</v>
      </c>
      <c r="K380" s="137" t="s">
        <v>3</v>
      </c>
      <c r="L380" s="34"/>
      <c r="M380" s="142" t="s">
        <v>3</v>
      </c>
      <c r="N380" s="143" t="s">
        <v>43</v>
      </c>
      <c r="O380" s="54"/>
      <c r="P380" s="144">
        <f>O380*H380</f>
        <v>0</v>
      </c>
      <c r="Q380" s="144">
        <v>0</v>
      </c>
      <c r="R380" s="144">
        <f>Q380*H380</f>
        <v>0</v>
      </c>
      <c r="S380" s="144">
        <v>0</v>
      </c>
      <c r="T380" s="145">
        <f>S380*H380</f>
        <v>0</v>
      </c>
      <c r="U380" s="33"/>
      <c r="V380" s="33"/>
      <c r="W380" s="33"/>
      <c r="X380" s="33"/>
      <c r="Y380" s="33"/>
      <c r="Z380" s="33"/>
      <c r="AA380" s="33"/>
      <c r="AB380" s="33"/>
      <c r="AC380" s="33"/>
      <c r="AD380" s="33"/>
      <c r="AE380" s="33"/>
      <c r="AR380" s="146" t="s">
        <v>129</v>
      </c>
      <c r="AT380" s="146" t="s">
        <v>124</v>
      </c>
      <c r="AU380" s="146" t="s">
        <v>142</v>
      </c>
      <c r="AY380" s="18" t="s">
        <v>122</v>
      </c>
      <c r="BE380" s="147">
        <f>IF(N380="základní",J380,0)</f>
        <v>0</v>
      </c>
      <c r="BF380" s="147">
        <f>IF(N380="snížená",J380,0)</f>
        <v>0</v>
      </c>
      <c r="BG380" s="147">
        <f>IF(N380="zákl. přenesená",J380,0)</f>
        <v>0</v>
      </c>
      <c r="BH380" s="147">
        <f>IF(N380="sníž. přenesená",J380,0)</f>
        <v>0</v>
      </c>
      <c r="BI380" s="147">
        <f>IF(N380="nulová",J380,0)</f>
        <v>0</v>
      </c>
      <c r="BJ380" s="18" t="s">
        <v>80</v>
      </c>
      <c r="BK380" s="147">
        <f>ROUND(I380*H380,2)</f>
        <v>0</v>
      </c>
      <c r="BL380" s="18" t="s">
        <v>129</v>
      </c>
      <c r="BM380" s="146" t="s">
        <v>609</v>
      </c>
    </row>
    <row r="381" spans="1:65" s="2" customFormat="1" ht="16.5" customHeight="1">
      <c r="A381" s="33"/>
      <c r="B381" s="134"/>
      <c r="C381" s="135" t="s">
        <v>610</v>
      </c>
      <c r="D381" s="135" t="s">
        <v>124</v>
      </c>
      <c r="E381" s="136" t="s">
        <v>611</v>
      </c>
      <c r="F381" s="137" t="s">
        <v>612</v>
      </c>
      <c r="G381" s="138" t="s">
        <v>127</v>
      </c>
      <c r="H381" s="139">
        <v>1</v>
      </c>
      <c r="I381" s="140"/>
      <c r="J381" s="141">
        <f>ROUND(I381*H381,2)</f>
        <v>0</v>
      </c>
      <c r="K381" s="137" t="s">
        <v>128</v>
      </c>
      <c r="L381" s="34"/>
      <c r="M381" s="142" t="s">
        <v>3</v>
      </c>
      <c r="N381" s="143" t="s">
        <v>43</v>
      </c>
      <c r="O381" s="54"/>
      <c r="P381" s="144">
        <f>O381*H381</f>
        <v>0</v>
      </c>
      <c r="Q381" s="144">
        <v>6.0000000000000001E-3</v>
      </c>
      <c r="R381" s="144">
        <f>Q381*H381</f>
        <v>6.0000000000000001E-3</v>
      </c>
      <c r="S381" s="144">
        <v>0</v>
      </c>
      <c r="T381" s="145">
        <f>S381*H381</f>
        <v>0</v>
      </c>
      <c r="U381" s="33"/>
      <c r="V381" s="33"/>
      <c r="W381" s="33"/>
      <c r="X381" s="33"/>
      <c r="Y381" s="33"/>
      <c r="Z381" s="33"/>
      <c r="AA381" s="33"/>
      <c r="AB381" s="33"/>
      <c r="AC381" s="33"/>
      <c r="AD381" s="33"/>
      <c r="AE381" s="33"/>
      <c r="AR381" s="146" t="s">
        <v>129</v>
      </c>
      <c r="AT381" s="146" t="s">
        <v>124</v>
      </c>
      <c r="AU381" s="146" t="s">
        <v>142</v>
      </c>
      <c r="AY381" s="18" t="s">
        <v>122</v>
      </c>
      <c r="BE381" s="147">
        <f>IF(N381="základní",J381,0)</f>
        <v>0</v>
      </c>
      <c r="BF381" s="147">
        <f>IF(N381="snížená",J381,0)</f>
        <v>0</v>
      </c>
      <c r="BG381" s="147">
        <f>IF(N381="zákl. přenesená",J381,0)</f>
        <v>0</v>
      </c>
      <c r="BH381" s="147">
        <f>IF(N381="sníž. přenesená",J381,0)</f>
        <v>0</v>
      </c>
      <c r="BI381" s="147">
        <f>IF(N381="nulová",J381,0)</f>
        <v>0</v>
      </c>
      <c r="BJ381" s="18" t="s">
        <v>80</v>
      </c>
      <c r="BK381" s="147">
        <f>ROUND(I381*H381,2)</f>
        <v>0</v>
      </c>
      <c r="BL381" s="18" t="s">
        <v>129</v>
      </c>
      <c r="BM381" s="146" t="s">
        <v>613</v>
      </c>
    </row>
    <row r="382" spans="1:65" s="2" customFormat="1" ht="10.199999999999999">
      <c r="A382" s="33"/>
      <c r="B382" s="34"/>
      <c r="C382" s="33"/>
      <c r="D382" s="148" t="s">
        <v>131</v>
      </c>
      <c r="E382" s="33"/>
      <c r="F382" s="149" t="s">
        <v>614</v>
      </c>
      <c r="G382" s="33"/>
      <c r="H382" s="33"/>
      <c r="I382" s="150"/>
      <c r="J382" s="33"/>
      <c r="K382" s="33"/>
      <c r="L382" s="34"/>
      <c r="M382" s="151"/>
      <c r="N382" s="152"/>
      <c r="O382" s="54"/>
      <c r="P382" s="54"/>
      <c r="Q382" s="54"/>
      <c r="R382" s="54"/>
      <c r="S382" s="54"/>
      <c r="T382" s="55"/>
      <c r="U382" s="33"/>
      <c r="V382" s="33"/>
      <c r="W382" s="33"/>
      <c r="X382" s="33"/>
      <c r="Y382" s="33"/>
      <c r="Z382" s="33"/>
      <c r="AA382" s="33"/>
      <c r="AB382" s="33"/>
      <c r="AC382" s="33"/>
      <c r="AD382" s="33"/>
      <c r="AE382" s="33"/>
      <c r="AT382" s="18" t="s">
        <v>131</v>
      </c>
      <c r="AU382" s="18" t="s">
        <v>142</v>
      </c>
    </row>
    <row r="383" spans="1:65" s="14" customFormat="1" ht="10.199999999999999">
      <c r="B383" s="161"/>
      <c r="D383" s="154" t="s">
        <v>133</v>
      </c>
      <c r="E383" s="162" t="s">
        <v>3</v>
      </c>
      <c r="F383" s="163" t="s">
        <v>615</v>
      </c>
      <c r="H383" s="164">
        <v>1</v>
      </c>
      <c r="I383" s="165"/>
      <c r="L383" s="161"/>
      <c r="M383" s="166"/>
      <c r="N383" s="167"/>
      <c r="O383" s="167"/>
      <c r="P383" s="167"/>
      <c r="Q383" s="167"/>
      <c r="R383" s="167"/>
      <c r="S383" s="167"/>
      <c r="T383" s="168"/>
      <c r="AT383" s="162" t="s">
        <v>133</v>
      </c>
      <c r="AU383" s="162" t="s">
        <v>142</v>
      </c>
      <c r="AV383" s="14" t="s">
        <v>82</v>
      </c>
      <c r="AW383" s="14" t="s">
        <v>33</v>
      </c>
      <c r="AX383" s="14" t="s">
        <v>72</v>
      </c>
      <c r="AY383" s="162" t="s">
        <v>122</v>
      </c>
    </row>
    <row r="384" spans="1:65" s="2" customFormat="1" ht="16.5" customHeight="1">
      <c r="A384" s="33"/>
      <c r="B384" s="134"/>
      <c r="C384" s="169" t="s">
        <v>616</v>
      </c>
      <c r="D384" s="169" t="s">
        <v>327</v>
      </c>
      <c r="E384" s="170" t="s">
        <v>617</v>
      </c>
      <c r="F384" s="171" t="s">
        <v>618</v>
      </c>
      <c r="G384" s="172" t="s">
        <v>127</v>
      </c>
      <c r="H384" s="173">
        <v>1</v>
      </c>
      <c r="I384" s="174"/>
      <c r="J384" s="175">
        <f>ROUND(I384*H384,2)</f>
        <v>0</v>
      </c>
      <c r="K384" s="171" t="s">
        <v>128</v>
      </c>
      <c r="L384" s="176"/>
      <c r="M384" s="177" t="s">
        <v>3</v>
      </c>
      <c r="N384" s="178" t="s">
        <v>43</v>
      </c>
      <c r="O384" s="54"/>
      <c r="P384" s="144">
        <f>O384*H384</f>
        <v>0</v>
      </c>
      <c r="Q384" s="144">
        <v>1.2999999999999999E-3</v>
      </c>
      <c r="R384" s="144">
        <f>Q384*H384</f>
        <v>1.2999999999999999E-3</v>
      </c>
      <c r="S384" s="144">
        <v>0</v>
      </c>
      <c r="T384" s="145">
        <f>S384*H384</f>
        <v>0</v>
      </c>
      <c r="U384" s="33"/>
      <c r="V384" s="33"/>
      <c r="W384" s="33"/>
      <c r="X384" s="33"/>
      <c r="Y384" s="33"/>
      <c r="Z384" s="33"/>
      <c r="AA384" s="33"/>
      <c r="AB384" s="33"/>
      <c r="AC384" s="33"/>
      <c r="AD384" s="33"/>
      <c r="AE384" s="33"/>
      <c r="AR384" s="146" t="s">
        <v>183</v>
      </c>
      <c r="AT384" s="146" t="s">
        <v>327</v>
      </c>
      <c r="AU384" s="146" t="s">
        <v>142</v>
      </c>
      <c r="AY384" s="18" t="s">
        <v>122</v>
      </c>
      <c r="BE384" s="147">
        <f>IF(N384="základní",J384,0)</f>
        <v>0</v>
      </c>
      <c r="BF384" s="147">
        <f>IF(N384="snížená",J384,0)</f>
        <v>0</v>
      </c>
      <c r="BG384" s="147">
        <f>IF(N384="zákl. přenesená",J384,0)</f>
        <v>0</v>
      </c>
      <c r="BH384" s="147">
        <f>IF(N384="sníž. přenesená",J384,0)</f>
        <v>0</v>
      </c>
      <c r="BI384" s="147">
        <f>IF(N384="nulová",J384,0)</f>
        <v>0</v>
      </c>
      <c r="BJ384" s="18" t="s">
        <v>80</v>
      </c>
      <c r="BK384" s="147">
        <f>ROUND(I384*H384,2)</f>
        <v>0</v>
      </c>
      <c r="BL384" s="18" t="s">
        <v>129</v>
      </c>
      <c r="BM384" s="146" t="s">
        <v>619</v>
      </c>
    </row>
    <row r="385" spans="1:65" s="14" customFormat="1" ht="10.199999999999999">
      <c r="B385" s="161"/>
      <c r="D385" s="154" t="s">
        <v>133</v>
      </c>
      <c r="E385" s="162" t="s">
        <v>3</v>
      </c>
      <c r="F385" s="163" t="s">
        <v>615</v>
      </c>
      <c r="H385" s="164">
        <v>1</v>
      </c>
      <c r="I385" s="165"/>
      <c r="L385" s="161"/>
      <c r="M385" s="166"/>
      <c r="N385" s="167"/>
      <c r="O385" s="167"/>
      <c r="P385" s="167"/>
      <c r="Q385" s="167"/>
      <c r="R385" s="167"/>
      <c r="S385" s="167"/>
      <c r="T385" s="168"/>
      <c r="AT385" s="162" t="s">
        <v>133</v>
      </c>
      <c r="AU385" s="162" t="s">
        <v>142</v>
      </c>
      <c r="AV385" s="14" t="s">
        <v>82</v>
      </c>
      <c r="AW385" s="14" t="s">
        <v>33</v>
      </c>
      <c r="AX385" s="14" t="s">
        <v>72</v>
      </c>
      <c r="AY385" s="162" t="s">
        <v>122</v>
      </c>
    </row>
    <row r="386" spans="1:65" s="2" customFormat="1" ht="16.5" customHeight="1">
      <c r="A386" s="33"/>
      <c r="B386" s="134"/>
      <c r="C386" s="135" t="s">
        <v>620</v>
      </c>
      <c r="D386" s="135" t="s">
        <v>124</v>
      </c>
      <c r="E386" s="136" t="s">
        <v>621</v>
      </c>
      <c r="F386" s="137" t="s">
        <v>622</v>
      </c>
      <c r="G386" s="138" t="s">
        <v>127</v>
      </c>
      <c r="H386" s="139">
        <v>4</v>
      </c>
      <c r="I386" s="140"/>
      <c r="J386" s="141">
        <f>ROUND(I386*H386,2)</f>
        <v>0</v>
      </c>
      <c r="K386" s="137" t="s">
        <v>128</v>
      </c>
      <c r="L386" s="34"/>
      <c r="M386" s="142" t="s">
        <v>3</v>
      </c>
      <c r="N386" s="143" t="s">
        <v>43</v>
      </c>
      <c r="O386" s="54"/>
      <c r="P386" s="144">
        <f>O386*H386</f>
        <v>0</v>
      </c>
      <c r="Q386" s="144">
        <v>6.9999999999999999E-4</v>
      </c>
      <c r="R386" s="144">
        <f>Q386*H386</f>
        <v>2.8E-3</v>
      </c>
      <c r="S386" s="144">
        <v>0</v>
      </c>
      <c r="T386" s="145">
        <f>S386*H386</f>
        <v>0</v>
      </c>
      <c r="U386" s="33"/>
      <c r="V386" s="33"/>
      <c r="W386" s="33"/>
      <c r="X386" s="33"/>
      <c r="Y386" s="33"/>
      <c r="Z386" s="33"/>
      <c r="AA386" s="33"/>
      <c r="AB386" s="33"/>
      <c r="AC386" s="33"/>
      <c r="AD386" s="33"/>
      <c r="AE386" s="33"/>
      <c r="AR386" s="146" t="s">
        <v>129</v>
      </c>
      <c r="AT386" s="146" t="s">
        <v>124</v>
      </c>
      <c r="AU386" s="146" t="s">
        <v>142</v>
      </c>
      <c r="AY386" s="18" t="s">
        <v>122</v>
      </c>
      <c r="BE386" s="147">
        <f>IF(N386="základní",J386,0)</f>
        <v>0</v>
      </c>
      <c r="BF386" s="147">
        <f>IF(N386="snížená",J386,0)</f>
        <v>0</v>
      </c>
      <c r="BG386" s="147">
        <f>IF(N386="zákl. přenesená",J386,0)</f>
        <v>0</v>
      </c>
      <c r="BH386" s="147">
        <f>IF(N386="sníž. přenesená",J386,0)</f>
        <v>0</v>
      </c>
      <c r="BI386" s="147">
        <f>IF(N386="nulová",J386,0)</f>
        <v>0</v>
      </c>
      <c r="BJ386" s="18" t="s">
        <v>80</v>
      </c>
      <c r="BK386" s="147">
        <f>ROUND(I386*H386,2)</f>
        <v>0</v>
      </c>
      <c r="BL386" s="18" t="s">
        <v>129</v>
      </c>
      <c r="BM386" s="146" t="s">
        <v>623</v>
      </c>
    </row>
    <row r="387" spans="1:65" s="2" customFormat="1" ht="10.199999999999999">
      <c r="A387" s="33"/>
      <c r="B387" s="34"/>
      <c r="C387" s="33"/>
      <c r="D387" s="148" t="s">
        <v>131</v>
      </c>
      <c r="E387" s="33"/>
      <c r="F387" s="149" t="s">
        <v>624</v>
      </c>
      <c r="G387" s="33"/>
      <c r="H387" s="33"/>
      <c r="I387" s="150"/>
      <c r="J387" s="33"/>
      <c r="K387" s="33"/>
      <c r="L387" s="34"/>
      <c r="M387" s="151"/>
      <c r="N387" s="152"/>
      <c r="O387" s="54"/>
      <c r="P387" s="54"/>
      <c r="Q387" s="54"/>
      <c r="R387" s="54"/>
      <c r="S387" s="54"/>
      <c r="T387" s="55"/>
      <c r="U387" s="33"/>
      <c r="V387" s="33"/>
      <c r="W387" s="33"/>
      <c r="X387" s="33"/>
      <c r="Y387" s="33"/>
      <c r="Z387" s="33"/>
      <c r="AA387" s="33"/>
      <c r="AB387" s="33"/>
      <c r="AC387" s="33"/>
      <c r="AD387" s="33"/>
      <c r="AE387" s="33"/>
      <c r="AT387" s="18" t="s">
        <v>131</v>
      </c>
      <c r="AU387" s="18" t="s">
        <v>142</v>
      </c>
    </row>
    <row r="388" spans="1:65" s="14" customFormat="1" ht="10.199999999999999">
      <c r="B388" s="161"/>
      <c r="D388" s="154" t="s">
        <v>133</v>
      </c>
      <c r="E388" s="162" t="s">
        <v>3</v>
      </c>
      <c r="F388" s="163" t="s">
        <v>625</v>
      </c>
      <c r="H388" s="164">
        <v>2</v>
      </c>
      <c r="I388" s="165"/>
      <c r="L388" s="161"/>
      <c r="M388" s="166"/>
      <c r="N388" s="167"/>
      <c r="O388" s="167"/>
      <c r="P388" s="167"/>
      <c r="Q388" s="167"/>
      <c r="R388" s="167"/>
      <c r="S388" s="167"/>
      <c r="T388" s="168"/>
      <c r="AT388" s="162" t="s">
        <v>133</v>
      </c>
      <c r="AU388" s="162" t="s">
        <v>142</v>
      </c>
      <c r="AV388" s="14" t="s">
        <v>82</v>
      </c>
      <c r="AW388" s="14" t="s">
        <v>33</v>
      </c>
      <c r="AX388" s="14" t="s">
        <v>72</v>
      </c>
      <c r="AY388" s="162" t="s">
        <v>122</v>
      </c>
    </row>
    <row r="389" spans="1:65" s="14" customFormat="1" ht="10.199999999999999">
      <c r="B389" s="161"/>
      <c r="D389" s="154" t="s">
        <v>133</v>
      </c>
      <c r="E389" s="162" t="s">
        <v>3</v>
      </c>
      <c r="F389" s="163" t="s">
        <v>626</v>
      </c>
      <c r="H389" s="164">
        <v>2</v>
      </c>
      <c r="I389" s="165"/>
      <c r="L389" s="161"/>
      <c r="M389" s="166"/>
      <c r="N389" s="167"/>
      <c r="O389" s="167"/>
      <c r="P389" s="167"/>
      <c r="Q389" s="167"/>
      <c r="R389" s="167"/>
      <c r="S389" s="167"/>
      <c r="T389" s="168"/>
      <c r="AT389" s="162" t="s">
        <v>133</v>
      </c>
      <c r="AU389" s="162" t="s">
        <v>142</v>
      </c>
      <c r="AV389" s="14" t="s">
        <v>82</v>
      </c>
      <c r="AW389" s="14" t="s">
        <v>33</v>
      </c>
      <c r="AX389" s="14" t="s">
        <v>72</v>
      </c>
      <c r="AY389" s="162" t="s">
        <v>122</v>
      </c>
    </row>
    <row r="390" spans="1:65" s="2" customFormat="1" ht="16.5" customHeight="1">
      <c r="A390" s="33"/>
      <c r="B390" s="134"/>
      <c r="C390" s="169" t="s">
        <v>627</v>
      </c>
      <c r="D390" s="169" t="s">
        <v>327</v>
      </c>
      <c r="E390" s="170" t="s">
        <v>628</v>
      </c>
      <c r="F390" s="171" t="s">
        <v>629</v>
      </c>
      <c r="G390" s="172" t="s">
        <v>127</v>
      </c>
      <c r="H390" s="173">
        <v>4</v>
      </c>
      <c r="I390" s="174"/>
      <c r="J390" s="175">
        <f>ROUND(I390*H390,2)</f>
        <v>0</v>
      </c>
      <c r="K390" s="171" t="s">
        <v>128</v>
      </c>
      <c r="L390" s="176"/>
      <c r="M390" s="177" t="s">
        <v>3</v>
      </c>
      <c r="N390" s="178" t="s">
        <v>43</v>
      </c>
      <c r="O390" s="54"/>
      <c r="P390" s="144">
        <f>O390*H390</f>
        <v>0</v>
      </c>
      <c r="Q390" s="144">
        <v>1.2999999999999999E-3</v>
      </c>
      <c r="R390" s="144">
        <f>Q390*H390</f>
        <v>5.1999999999999998E-3</v>
      </c>
      <c r="S390" s="144">
        <v>0</v>
      </c>
      <c r="T390" s="145">
        <f>S390*H390</f>
        <v>0</v>
      </c>
      <c r="U390" s="33"/>
      <c r="V390" s="33"/>
      <c r="W390" s="33"/>
      <c r="X390" s="33"/>
      <c r="Y390" s="33"/>
      <c r="Z390" s="33"/>
      <c r="AA390" s="33"/>
      <c r="AB390" s="33"/>
      <c r="AC390" s="33"/>
      <c r="AD390" s="33"/>
      <c r="AE390" s="33"/>
      <c r="AR390" s="146" t="s">
        <v>183</v>
      </c>
      <c r="AT390" s="146" t="s">
        <v>327</v>
      </c>
      <c r="AU390" s="146" t="s">
        <v>142</v>
      </c>
      <c r="AY390" s="18" t="s">
        <v>122</v>
      </c>
      <c r="BE390" s="147">
        <f>IF(N390="základní",J390,0)</f>
        <v>0</v>
      </c>
      <c r="BF390" s="147">
        <f>IF(N390="snížená",J390,0)</f>
        <v>0</v>
      </c>
      <c r="BG390" s="147">
        <f>IF(N390="zákl. přenesená",J390,0)</f>
        <v>0</v>
      </c>
      <c r="BH390" s="147">
        <f>IF(N390="sníž. přenesená",J390,0)</f>
        <v>0</v>
      </c>
      <c r="BI390" s="147">
        <f>IF(N390="nulová",J390,0)</f>
        <v>0</v>
      </c>
      <c r="BJ390" s="18" t="s">
        <v>80</v>
      </c>
      <c r="BK390" s="147">
        <f>ROUND(I390*H390,2)</f>
        <v>0</v>
      </c>
      <c r="BL390" s="18" t="s">
        <v>129</v>
      </c>
      <c r="BM390" s="146" t="s">
        <v>630</v>
      </c>
    </row>
    <row r="391" spans="1:65" s="14" customFormat="1" ht="10.199999999999999">
      <c r="B391" s="161"/>
      <c r="D391" s="154" t="s">
        <v>133</v>
      </c>
      <c r="E391" s="162" t="s">
        <v>3</v>
      </c>
      <c r="F391" s="163" t="s">
        <v>625</v>
      </c>
      <c r="H391" s="164">
        <v>2</v>
      </c>
      <c r="I391" s="165"/>
      <c r="L391" s="161"/>
      <c r="M391" s="166"/>
      <c r="N391" s="167"/>
      <c r="O391" s="167"/>
      <c r="P391" s="167"/>
      <c r="Q391" s="167"/>
      <c r="R391" s="167"/>
      <c r="S391" s="167"/>
      <c r="T391" s="168"/>
      <c r="AT391" s="162" t="s">
        <v>133</v>
      </c>
      <c r="AU391" s="162" t="s">
        <v>142</v>
      </c>
      <c r="AV391" s="14" t="s">
        <v>82</v>
      </c>
      <c r="AW391" s="14" t="s">
        <v>33</v>
      </c>
      <c r="AX391" s="14" t="s">
        <v>72</v>
      </c>
      <c r="AY391" s="162" t="s">
        <v>122</v>
      </c>
    </row>
    <row r="392" spans="1:65" s="14" customFormat="1" ht="10.199999999999999">
      <c r="B392" s="161"/>
      <c r="D392" s="154" t="s">
        <v>133</v>
      </c>
      <c r="E392" s="162" t="s">
        <v>3</v>
      </c>
      <c r="F392" s="163" t="s">
        <v>626</v>
      </c>
      <c r="H392" s="164">
        <v>2</v>
      </c>
      <c r="I392" s="165"/>
      <c r="L392" s="161"/>
      <c r="M392" s="166"/>
      <c r="N392" s="167"/>
      <c r="O392" s="167"/>
      <c r="P392" s="167"/>
      <c r="Q392" s="167"/>
      <c r="R392" s="167"/>
      <c r="S392" s="167"/>
      <c r="T392" s="168"/>
      <c r="AT392" s="162" t="s">
        <v>133</v>
      </c>
      <c r="AU392" s="162" t="s">
        <v>142</v>
      </c>
      <c r="AV392" s="14" t="s">
        <v>82</v>
      </c>
      <c r="AW392" s="14" t="s">
        <v>33</v>
      </c>
      <c r="AX392" s="14" t="s">
        <v>72</v>
      </c>
      <c r="AY392" s="162" t="s">
        <v>122</v>
      </c>
    </row>
    <row r="393" spans="1:65" s="2" customFormat="1" ht="16.5" customHeight="1">
      <c r="A393" s="33"/>
      <c r="B393" s="134"/>
      <c r="C393" s="135" t="s">
        <v>631</v>
      </c>
      <c r="D393" s="135" t="s">
        <v>124</v>
      </c>
      <c r="E393" s="136" t="s">
        <v>632</v>
      </c>
      <c r="F393" s="137" t="s">
        <v>633</v>
      </c>
      <c r="G393" s="138" t="s">
        <v>127</v>
      </c>
      <c r="H393" s="139">
        <v>4</v>
      </c>
      <c r="I393" s="140"/>
      <c r="J393" s="141">
        <f>ROUND(I393*H393,2)</f>
        <v>0</v>
      </c>
      <c r="K393" s="137" t="s">
        <v>128</v>
      </c>
      <c r="L393" s="34"/>
      <c r="M393" s="142" t="s">
        <v>3</v>
      </c>
      <c r="N393" s="143" t="s">
        <v>43</v>
      </c>
      <c r="O393" s="54"/>
      <c r="P393" s="144">
        <f>O393*H393</f>
        <v>0</v>
      </c>
      <c r="Q393" s="144">
        <v>0.10940999999999999</v>
      </c>
      <c r="R393" s="144">
        <f>Q393*H393</f>
        <v>0.43763999999999997</v>
      </c>
      <c r="S393" s="144">
        <v>0</v>
      </c>
      <c r="T393" s="145">
        <f>S393*H393</f>
        <v>0</v>
      </c>
      <c r="U393" s="33"/>
      <c r="V393" s="33"/>
      <c r="W393" s="33"/>
      <c r="X393" s="33"/>
      <c r="Y393" s="33"/>
      <c r="Z393" s="33"/>
      <c r="AA393" s="33"/>
      <c r="AB393" s="33"/>
      <c r="AC393" s="33"/>
      <c r="AD393" s="33"/>
      <c r="AE393" s="33"/>
      <c r="AR393" s="146" t="s">
        <v>129</v>
      </c>
      <c r="AT393" s="146" t="s">
        <v>124</v>
      </c>
      <c r="AU393" s="146" t="s">
        <v>142</v>
      </c>
      <c r="AY393" s="18" t="s">
        <v>122</v>
      </c>
      <c r="BE393" s="147">
        <f>IF(N393="základní",J393,0)</f>
        <v>0</v>
      </c>
      <c r="BF393" s="147">
        <f>IF(N393="snížená",J393,0)</f>
        <v>0</v>
      </c>
      <c r="BG393" s="147">
        <f>IF(N393="zákl. přenesená",J393,0)</f>
        <v>0</v>
      </c>
      <c r="BH393" s="147">
        <f>IF(N393="sníž. přenesená",J393,0)</f>
        <v>0</v>
      </c>
      <c r="BI393" s="147">
        <f>IF(N393="nulová",J393,0)</f>
        <v>0</v>
      </c>
      <c r="BJ393" s="18" t="s">
        <v>80</v>
      </c>
      <c r="BK393" s="147">
        <f>ROUND(I393*H393,2)</f>
        <v>0</v>
      </c>
      <c r="BL393" s="18" t="s">
        <v>129</v>
      </c>
      <c r="BM393" s="146" t="s">
        <v>634</v>
      </c>
    </row>
    <row r="394" spans="1:65" s="2" customFormat="1" ht="10.199999999999999">
      <c r="A394" s="33"/>
      <c r="B394" s="34"/>
      <c r="C394" s="33"/>
      <c r="D394" s="148" t="s">
        <v>131</v>
      </c>
      <c r="E394" s="33"/>
      <c r="F394" s="149" t="s">
        <v>635</v>
      </c>
      <c r="G394" s="33"/>
      <c r="H394" s="33"/>
      <c r="I394" s="150"/>
      <c r="J394" s="33"/>
      <c r="K394" s="33"/>
      <c r="L394" s="34"/>
      <c r="M394" s="151"/>
      <c r="N394" s="152"/>
      <c r="O394" s="54"/>
      <c r="P394" s="54"/>
      <c r="Q394" s="54"/>
      <c r="R394" s="54"/>
      <c r="S394" s="54"/>
      <c r="T394" s="55"/>
      <c r="U394" s="33"/>
      <c r="V394" s="33"/>
      <c r="W394" s="33"/>
      <c r="X394" s="33"/>
      <c r="Y394" s="33"/>
      <c r="Z394" s="33"/>
      <c r="AA394" s="33"/>
      <c r="AB394" s="33"/>
      <c r="AC394" s="33"/>
      <c r="AD394" s="33"/>
      <c r="AE394" s="33"/>
      <c r="AT394" s="18" t="s">
        <v>131</v>
      </c>
      <c r="AU394" s="18" t="s">
        <v>142</v>
      </c>
    </row>
    <row r="395" spans="1:65" s="2" customFormat="1" ht="16.5" customHeight="1">
      <c r="A395" s="33"/>
      <c r="B395" s="134"/>
      <c r="C395" s="169" t="s">
        <v>636</v>
      </c>
      <c r="D395" s="169" t="s">
        <v>327</v>
      </c>
      <c r="E395" s="170" t="s">
        <v>637</v>
      </c>
      <c r="F395" s="171" t="s">
        <v>638</v>
      </c>
      <c r="G395" s="172" t="s">
        <v>127</v>
      </c>
      <c r="H395" s="173">
        <v>4</v>
      </c>
      <c r="I395" s="174"/>
      <c r="J395" s="175">
        <f>ROUND(I395*H395,2)</f>
        <v>0</v>
      </c>
      <c r="K395" s="171" t="s">
        <v>128</v>
      </c>
      <c r="L395" s="176"/>
      <c r="M395" s="177" t="s">
        <v>3</v>
      </c>
      <c r="N395" s="178" t="s">
        <v>43</v>
      </c>
      <c r="O395" s="54"/>
      <c r="P395" s="144">
        <f>O395*H395</f>
        <v>0</v>
      </c>
      <c r="Q395" s="144">
        <v>6.1000000000000004E-3</v>
      </c>
      <c r="R395" s="144">
        <f>Q395*H395</f>
        <v>2.4400000000000002E-2</v>
      </c>
      <c r="S395" s="144">
        <v>0</v>
      </c>
      <c r="T395" s="145">
        <f>S395*H395</f>
        <v>0</v>
      </c>
      <c r="U395" s="33"/>
      <c r="V395" s="33"/>
      <c r="W395" s="33"/>
      <c r="X395" s="33"/>
      <c r="Y395" s="33"/>
      <c r="Z395" s="33"/>
      <c r="AA395" s="33"/>
      <c r="AB395" s="33"/>
      <c r="AC395" s="33"/>
      <c r="AD395" s="33"/>
      <c r="AE395" s="33"/>
      <c r="AR395" s="146" t="s">
        <v>183</v>
      </c>
      <c r="AT395" s="146" t="s">
        <v>327</v>
      </c>
      <c r="AU395" s="146" t="s">
        <v>142</v>
      </c>
      <c r="AY395" s="18" t="s">
        <v>122</v>
      </c>
      <c r="BE395" s="147">
        <f>IF(N395="základní",J395,0)</f>
        <v>0</v>
      </c>
      <c r="BF395" s="147">
        <f>IF(N395="snížená",J395,0)</f>
        <v>0</v>
      </c>
      <c r="BG395" s="147">
        <f>IF(N395="zákl. přenesená",J395,0)</f>
        <v>0</v>
      </c>
      <c r="BH395" s="147">
        <f>IF(N395="sníž. přenesená",J395,0)</f>
        <v>0</v>
      </c>
      <c r="BI395" s="147">
        <f>IF(N395="nulová",J395,0)</f>
        <v>0</v>
      </c>
      <c r="BJ395" s="18" t="s">
        <v>80</v>
      </c>
      <c r="BK395" s="147">
        <f>ROUND(I395*H395,2)</f>
        <v>0</v>
      </c>
      <c r="BL395" s="18" t="s">
        <v>129</v>
      </c>
      <c r="BM395" s="146" t="s">
        <v>639</v>
      </c>
    </row>
    <row r="396" spans="1:65" s="2" customFormat="1" ht="16.5" customHeight="1">
      <c r="A396" s="33"/>
      <c r="B396" s="134"/>
      <c r="C396" s="169" t="s">
        <v>640</v>
      </c>
      <c r="D396" s="169" t="s">
        <v>327</v>
      </c>
      <c r="E396" s="170" t="s">
        <v>641</v>
      </c>
      <c r="F396" s="171" t="s">
        <v>642</v>
      </c>
      <c r="G396" s="172" t="s">
        <v>127</v>
      </c>
      <c r="H396" s="173">
        <v>4</v>
      </c>
      <c r="I396" s="174"/>
      <c r="J396" s="175">
        <f>ROUND(I396*H396,2)</f>
        <v>0</v>
      </c>
      <c r="K396" s="171" t="s">
        <v>128</v>
      </c>
      <c r="L396" s="176"/>
      <c r="M396" s="177" t="s">
        <v>3</v>
      </c>
      <c r="N396" s="178" t="s">
        <v>43</v>
      </c>
      <c r="O396" s="54"/>
      <c r="P396" s="144">
        <f>O396*H396</f>
        <v>0</v>
      </c>
      <c r="Q396" s="144">
        <v>1E-4</v>
      </c>
      <c r="R396" s="144">
        <f>Q396*H396</f>
        <v>4.0000000000000002E-4</v>
      </c>
      <c r="S396" s="144">
        <v>0</v>
      </c>
      <c r="T396" s="145">
        <f>S396*H396</f>
        <v>0</v>
      </c>
      <c r="U396" s="33"/>
      <c r="V396" s="33"/>
      <c r="W396" s="33"/>
      <c r="X396" s="33"/>
      <c r="Y396" s="33"/>
      <c r="Z396" s="33"/>
      <c r="AA396" s="33"/>
      <c r="AB396" s="33"/>
      <c r="AC396" s="33"/>
      <c r="AD396" s="33"/>
      <c r="AE396" s="33"/>
      <c r="AR396" s="146" t="s">
        <v>183</v>
      </c>
      <c r="AT396" s="146" t="s">
        <v>327</v>
      </c>
      <c r="AU396" s="146" t="s">
        <v>142</v>
      </c>
      <c r="AY396" s="18" t="s">
        <v>122</v>
      </c>
      <c r="BE396" s="147">
        <f>IF(N396="základní",J396,0)</f>
        <v>0</v>
      </c>
      <c r="BF396" s="147">
        <f>IF(N396="snížená",J396,0)</f>
        <v>0</v>
      </c>
      <c r="BG396" s="147">
        <f>IF(N396="zákl. přenesená",J396,0)</f>
        <v>0</v>
      </c>
      <c r="BH396" s="147">
        <f>IF(N396="sníž. přenesená",J396,0)</f>
        <v>0</v>
      </c>
      <c r="BI396" s="147">
        <f>IF(N396="nulová",J396,0)</f>
        <v>0</v>
      </c>
      <c r="BJ396" s="18" t="s">
        <v>80</v>
      </c>
      <c r="BK396" s="147">
        <f>ROUND(I396*H396,2)</f>
        <v>0</v>
      </c>
      <c r="BL396" s="18" t="s">
        <v>129</v>
      </c>
      <c r="BM396" s="146" t="s">
        <v>643</v>
      </c>
    </row>
    <row r="397" spans="1:65" s="2" customFormat="1" ht="16.5" customHeight="1">
      <c r="A397" s="33"/>
      <c r="B397" s="134"/>
      <c r="C397" s="135" t="s">
        <v>644</v>
      </c>
      <c r="D397" s="135" t="s">
        <v>124</v>
      </c>
      <c r="E397" s="136" t="s">
        <v>645</v>
      </c>
      <c r="F397" s="137" t="s">
        <v>646</v>
      </c>
      <c r="G397" s="138" t="s">
        <v>127</v>
      </c>
      <c r="H397" s="139">
        <v>4</v>
      </c>
      <c r="I397" s="140"/>
      <c r="J397" s="141">
        <f>ROUND(I397*H397,2)</f>
        <v>0</v>
      </c>
      <c r="K397" s="137" t="s">
        <v>128</v>
      </c>
      <c r="L397" s="34"/>
      <c r="M397" s="142" t="s">
        <v>3</v>
      </c>
      <c r="N397" s="143" t="s">
        <v>43</v>
      </c>
      <c r="O397" s="54"/>
      <c r="P397" s="144">
        <f>O397*H397</f>
        <v>0</v>
      </c>
      <c r="Q397" s="144">
        <v>0</v>
      </c>
      <c r="R397" s="144">
        <f>Q397*H397</f>
        <v>0</v>
      </c>
      <c r="S397" s="144">
        <v>0</v>
      </c>
      <c r="T397" s="145">
        <f>S397*H397</f>
        <v>0</v>
      </c>
      <c r="U397" s="33"/>
      <c r="V397" s="33"/>
      <c r="W397" s="33"/>
      <c r="X397" s="33"/>
      <c r="Y397" s="33"/>
      <c r="Z397" s="33"/>
      <c r="AA397" s="33"/>
      <c r="AB397" s="33"/>
      <c r="AC397" s="33"/>
      <c r="AD397" s="33"/>
      <c r="AE397" s="33"/>
      <c r="AR397" s="146" t="s">
        <v>129</v>
      </c>
      <c r="AT397" s="146" t="s">
        <v>124</v>
      </c>
      <c r="AU397" s="146" t="s">
        <v>142</v>
      </c>
      <c r="AY397" s="18" t="s">
        <v>122</v>
      </c>
      <c r="BE397" s="147">
        <f>IF(N397="základní",J397,0)</f>
        <v>0</v>
      </c>
      <c r="BF397" s="147">
        <f>IF(N397="snížená",J397,0)</f>
        <v>0</v>
      </c>
      <c r="BG397" s="147">
        <f>IF(N397="zákl. přenesená",J397,0)</f>
        <v>0</v>
      </c>
      <c r="BH397" s="147">
        <f>IF(N397="sníž. přenesená",J397,0)</f>
        <v>0</v>
      </c>
      <c r="BI397" s="147">
        <f>IF(N397="nulová",J397,0)</f>
        <v>0</v>
      </c>
      <c r="BJ397" s="18" t="s">
        <v>80</v>
      </c>
      <c r="BK397" s="147">
        <f>ROUND(I397*H397,2)</f>
        <v>0</v>
      </c>
      <c r="BL397" s="18" t="s">
        <v>129</v>
      </c>
      <c r="BM397" s="146" t="s">
        <v>647</v>
      </c>
    </row>
    <row r="398" spans="1:65" s="2" customFormat="1" ht="10.199999999999999">
      <c r="A398" s="33"/>
      <c r="B398" s="34"/>
      <c r="C398" s="33"/>
      <c r="D398" s="148" t="s">
        <v>131</v>
      </c>
      <c r="E398" s="33"/>
      <c r="F398" s="149" t="s">
        <v>648</v>
      </c>
      <c r="G398" s="33"/>
      <c r="H398" s="33"/>
      <c r="I398" s="150"/>
      <c r="J398" s="33"/>
      <c r="K398" s="33"/>
      <c r="L398" s="34"/>
      <c r="M398" s="151"/>
      <c r="N398" s="152"/>
      <c r="O398" s="54"/>
      <c r="P398" s="54"/>
      <c r="Q398" s="54"/>
      <c r="R398" s="54"/>
      <c r="S398" s="54"/>
      <c r="T398" s="55"/>
      <c r="U398" s="33"/>
      <c r="V398" s="33"/>
      <c r="W398" s="33"/>
      <c r="X398" s="33"/>
      <c r="Y398" s="33"/>
      <c r="Z398" s="33"/>
      <c r="AA398" s="33"/>
      <c r="AB398" s="33"/>
      <c r="AC398" s="33"/>
      <c r="AD398" s="33"/>
      <c r="AE398" s="33"/>
      <c r="AT398" s="18" t="s">
        <v>131</v>
      </c>
      <c r="AU398" s="18" t="s">
        <v>142</v>
      </c>
    </row>
    <row r="399" spans="1:65" s="2" customFormat="1" ht="16.5" customHeight="1">
      <c r="A399" s="33"/>
      <c r="B399" s="134"/>
      <c r="C399" s="169" t="s">
        <v>649</v>
      </c>
      <c r="D399" s="169" t="s">
        <v>327</v>
      </c>
      <c r="E399" s="170" t="s">
        <v>650</v>
      </c>
      <c r="F399" s="171" t="s">
        <v>651</v>
      </c>
      <c r="G399" s="172" t="s">
        <v>127</v>
      </c>
      <c r="H399" s="173">
        <v>4</v>
      </c>
      <c r="I399" s="174"/>
      <c r="J399" s="175">
        <f>ROUND(I399*H399,2)</f>
        <v>0</v>
      </c>
      <c r="K399" s="171" t="s">
        <v>128</v>
      </c>
      <c r="L399" s="176"/>
      <c r="M399" s="177" t="s">
        <v>3</v>
      </c>
      <c r="N399" s="178" t="s">
        <v>43</v>
      </c>
      <c r="O399" s="54"/>
      <c r="P399" s="144">
        <f>O399*H399</f>
        <v>0</v>
      </c>
      <c r="Q399" s="144">
        <v>3.5E-4</v>
      </c>
      <c r="R399" s="144">
        <f>Q399*H399</f>
        <v>1.4E-3</v>
      </c>
      <c r="S399" s="144">
        <v>0</v>
      </c>
      <c r="T399" s="145">
        <f>S399*H399</f>
        <v>0</v>
      </c>
      <c r="U399" s="33"/>
      <c r="V399" s="33"/>
      <c r="W399" s="33"/>
      <c r="X399" s="33"/>
      <c r="Y399" s="33"/>
      <c r="Z399" s="33"/>
      <c r="AA399" s="33"/>
      <c r="AB399" s="33"/>
      <c r="AC399" s="33"/>
      <c r="AD399" s="33"/>
      <c r="AE399" s="33"/>
      <c r="AR399" s="146" t="s">
        <v>183</v>
      </c>
      <c r="AT399" s="146" t="s">
        <v>327</v>
      </c>
      <c r="AU399" s="146" t="s">
        <v>142</v>
      </c>
      <c r="AY399" s="18" t="s">
        <v>122</v>
      </c>
      <c r="BE399" s="147">
        <f>IF(N399="základní",J399,0)</f>
        <v>0</v>
      </c>
      <c r="BF399" s="147">
        <f>IF(N399="snížená",J399,0)</f>
        <v>0</v>
      </c>
      <c r="BG399" s="147">
        <f>IF(N399="zákl. přenesená",J399,0)</f>
        <v>0</v>
      </c>
      <c r="BH399" s="147">
        <f>IF(N399="sníž. přenesená",J399,0)</f>
        <v>0</v>
      </c>
      <c r="BI399" s="147">
        <f>IF(N399="nulová",J399,0)</f>
        <v>0</v>
      </c>
      <c r="BJ399" s="18" t="s">
        <v>80</v>
      </c>
      <c r="BK399" s="147">
        <f>ROUND(I399*H399,2)</f>
        <v>0</v>
      </c>
      <c r="BL399" s="18" t="s">
        <v>129</v>
      </c>
      <c r="BM399" s="146" t="s">
        <v>652</v>
      </c>
    </row>
    <row r="400" spans="1:65" s="2" customFormat="1" ht="24.15" customHeight="1">
      <c r="A400" s="33"/>
      <c r="B400" s="134"/>
      <c r="C400" s="135" t="s">
        <v>653</v>
      </c>
      <c r="D400" s="135" t="s">
        <v>124</v>
      </c>
      <c r="E400" s="136" t="s">
        <v>654</v>
      </c>
      <c r="F400" s="137" t="s">
        <v>655</v>
      </c>
      <c r="G400" s="138" t="s">
        <v>425</v>
      </c>
      <c r="H400" s="139">
        <v>20</v>
      </c>
      <c r="I400" s="140"/>
      <c r="J400" s="141">
        <f>ROUND(I400*H400,2)</f>
        <v>0</v>
      </c>
      <c r="K400" s="137" t="s">
        <v>128</v>
      </c>
      <c r="L400" s="34"/>
      <c r="M400" s="142" t="s">
        <v>3</v>
      </c>
      <c r="N400" s="143" t="s">
        <v>43</v>
      </c>
      <c r="O400" s="54"/>
      <c r="P400" s="144">
        <f>O400*H400</f>
        <v>0</v>
      </c>
      <c r="Q400" s="144">
        <v>0.2195</v>
      </c>
      <c r="R400" s="144">
        <f>Q400*H400</f>
        <v>4.3899999999999997</v>
      </c>
      <c r="S400" s="144">
        <v>0</v>
      </c>
      <c r="T400" s="145">
        <f>S400*H400</f>
        <v>0</v>
      </c>
      <c r="U400" s="33"/>
      <c r="V400" s="33"/>
      <c r="W400" s="33"/>
      <c r="X400" s="33"/>
      <c r="Y400" s="33"/>
      <c r="Z400" s="33"/>
      <c r="AA400" s="33"/>
      <c r="AB400" s="33"/>
      <c r="AC400" s="33"/>
      <c r="AD400" s="33"/>
      <c r="AE400" s="33"/>
      <c r="AR400" s="146" t="s">
        <v>129</v>
      </c>
      <c r="AT400" s="146" t="s">
        <v>124</v>
      </c>
      <c r="AU400" s="146" t="s">
        <v>142</v>
      </c>
      <c r="AY400" s="18" t="s">
        <v>122</v>
      </c>
      <c r="BE400" s="147">
        <f>IF(N400="základní",J400,0)</f>
        <v>0</v>
      </c>
      <c r="BF400" s="147">
        <f>IF(N400="snížená",J400,0)</f>
        <v>0</v>
      </c>
      <c r="BG400" s="147">
        <f>IF(N400="zákl. přenesená",J400,0)</f>
        <v>0</v>
      </c>
      <c r="BH400" s="147">
        <f>IF(N400="sníž. přenesená",J400,0)</f>
        <v>0</v>
      </c>
      <c r="BI400" s="147">
        <f>IF(N400="nulová",J400,0)</f>
        <v>0</v>
      </c>
      <c r="BJ400" s="18" t="s">
        <v>80</v>
      </c>
      <c r="BK400" s="147">
        <f>ROUND(I400*H400,2)</f>
        <v>0</v>
      </c>
      <c r="BL400" s="18" t="s">
        <v>129</v>
      </c>
      <c r="BM400" s="146" t="s">
        <v>656</v>
      </c>
    </row>
    <row r="401" spans="1:65" s="2" customFormat="1" ht="10.199999999999999">
      <c r="A401" s="33"/>
      <c r="B401" s="34"/>
      <c r="C401" s="33"/>
      <c r="D401" s="148" t="s">
        <v>131</v>
      </c>
      <c r="E401" s="33"/>
      <c r="F401" s="149" t="s">
        <v>657</v>
      </c>
      <c r="G401" s="33"/>
      <c r="H401" s="33"/>
      <c r="I401" s="150"/>
      <c r="J401" s="33"/>
      <c r="K401" s="33"/>
      <c r="L401" s="34"/>
      <c r="M401" s="151"/>
      <c r="N401" s="152"/>
      <c r="O401" s="54"/>
      <c r="P401" s="54"/>
      <c r="Q401" s="54"/>
      <c r="R401" s="54"/>
      <c r="S401" s="54"/>
      <c r="T401" s="55"/>
      <c r="U401" s="33"/>
      <c r="V401" s="33"/>
      <c r="W401" s="33"/>
      <c r="X401" s="33"/>
      <c r="Y401" s="33"/>
      <c r="Z401" s="33"/>
      <c r="AA401" s="33"/>
      <c r="AB401" s="33"/>
      <c r="AC401" s="33"/>
      <c r="AD401" s="33"/>
      <c r="AE401" s="33"/>
      <c r="AT401" s="18" t="s">
        <v>131</v>
      </c>
      <c r="AU401" s="18" t="s">
        <v>142</v>
      </c>
    </row>
    <row r="402" spans="1:65" s="14" customFormat="1" ht="10.199999999999999">
      <c r="B402" s="161"/>
      <c r="D402" s="154" t="s">
        <v>133</v>
      </c>
      <c r="E402" s="162" t="s">
        <v>3</v>
      </c>
      <c r="F402" s="163" t="s">
        <v>658</v>
      </c>
      <c r="H402" s="164">
        <v>8</v>
      </c>
      <c r="I402" s="165"/>
      <c r="L402" s="161"/>
      <c r="M402" s="166"/>
      <c r="N402" s="167"/>
      <c r="O402" s="167"/>
      <c r="P402" s="167"/>
      <c r="Q402" s="167"/>
      <c r="R402" s="167"/>
      <c r="S402" s="167"/>
      <c r="T402" s="168"/>
      <c r="AT402" s="162" t="s">
        <v>133</v>
      </c>
      <c r="AU402" s="162" t="s">
        <v>142</v>
      </c>
      <c r="AV402" s="14" t="s">
        <v>82</v>
      </c>
      <c r="AW402" s="14" t="s">
        <v>33</v>
      </c>
      <c r="AX402" s="14" t="s">
        <v>72</v>
      </c>
      <c r="AY402" s="162" t="s">
        <v>122</v>
      </c>
    </row>
    <row r="403" spans="1:65" s="14" customFormat="1" ht="10.199999999999999">
      <c r="B403" s="161"/>
      <c r="D403" s="154" t="s">
        <v>133</v>
      </c>
      <c r="E403" s="162" t="s">
        <v>3</v>
      </c>
      <c r="F403" s="163" t="s">
        <v>659</v>
      </c>
      <c r="H403" s="164">
        <v>12</v>
      </c>
      <c r="I403" s="165"/>
      <c r="L403" s="161"/>
      <c r="M403" s="166"/>
      <c r="N403" s="167"/>
      <c r="O403" s="167"/>
      <c r="P403" s="167"/>
      <c r="Q403" s="167"/>
      <c r="R403" s="167"/>
      <c r="S403" s="167"/>
      <c r="T403" s="168"/>
      <c r="AT403" s="162" t="s">
        <v>133</v>
      </c>
      <c r="AU403" s="162" t="s">
        <v>142</v>
      </c>
      <c r="AV403" s="14" t="s">
        <v>82</v>
      </c>
      <c r="AW403" s="14" t="s">
        <v>33</v>
      </c>
      <c r="AX403" s="14" t="s">
        <v>72</v>
      </c>
      <c r="AY403" s="162" t="s">
        <v>122</v>
      </c>
    </row>
    <row r="404" spans="1:65" s="2" customFormat="1" ht="16.5" customHeight="1">
      <c r="A404" s="33"/>
      <c r="B404" s="134"/>
      <c r="C404" s="169" t="s">
        <v>660</v>
      </c>
      <c r="D404" s="169" t="s">
        <v>327</v>
      </c>
      <c r="E404" s="170" t="s">
        <v>661</v>
      </c>
      <c r="F404" s="171" t="s">
        <v>662</v>
      </c>
      <c r="G404" s="172" t="s">
        <v>425</v>
      </c>
      <c r="H404" s="173">
        <v>20.399999999999999</v>
      </c>
      <c r="I404" s="174"/>
      <c r="J404" s="175">
        <f>ROUND(I404*H404,2)</f>
        <v>0</v>
      </c>
      <c r="K404" s="171" t="s">
        <v>128</v>
      </c>
      <c r="L404" s="176"/>
      <c r="M404" s="177" t="s">
        <v>3</v>
      </c>
      <c r="N404" s="178" t="s">
        <v>43</v>
      </c>
      <c r="O404" s="54"/>
      <c r="P404" s="144">
        <f>O404*H404</f>
        <v>0</v>
      </c>
      <c r="Q404" s="144">
        <v>4.8300000000000003E-2</v>
      </c>
      <c r="R404" s="144">
        <f>Q404*H404</f>
        <v>0.98531999999999997</v>
      </c>
      <c r="S404" s="144">
        <v>0</v>
      </c>
      <c r="T404" s="145">
        <f>S404*H404</f>
        <v>0</v>
      </c>
      <c r="U404" s="33"/>
      <c r="V404" s="33"/>
      <c r="W404" s="33"/>
      <c r="X404" s="33"/>
      <c r="Y404" s="33"/>
      <c r="Z404" s="33"/>
      <c r="AA404" s="33"/>
      <c r="AB404" s="33"/>
      <c r="AC404" s="33"/>
      <c r="AD404" s="33"/>
      <c r="AE404" s="33"/>
      <c r="AR404" s="146" t="s">
        <v>183</v>
      </c>
      <c r="AT404" s="146" t="s">
        <v>327</v>
      </c>
      <c r="AU404" s="146" t="s">
        <v>142</v>
      </c>
      <c r="AY404" s="18" t="s">
        <v>122</v>
      </c>
      <c r="BE404" s="147">
        <f>IF(N404="základní",J404,0)</f>
        <v>0</v>
      </c>
      <c r="BF404" s="147">
        <f>IF(N404="snížená",J404,0)</f>
        <v>0</v>
      </c>
      <c r="BG404" s="147">
        <f>IF(N404="zákl. přenesená",J404,0)</f>
        <v>0</v>
      </c>
      <c r="BH404" s="147">
        <f>IF(N404="sníž. přenesená",J404,0)</f>
        <v>0</v>
      </c>
      <c r="BI404" s="147">
        <f>IF(N404="nulová",J404,0)</f>
        <v>0</v>
      </c>
      <c r="BJ404" s="18" t="s">
        <v>80</v>
      </c>
      <c r="BK404" s="147">
        <f>ROUND(I404*H404,2)</f>
        <v>0</v>
      </c>
      <c r="BL404" s="18" t="s">
        <v>129</v>
      </c>
      <c r="BM404" s="146" t="s">
        <v>663</v>
      </c>
    </row>
    <row r="405" spans="1:65" s="14" customFormat="1" ht="10.199999999999999">
      <c r="B405" s="161"/>
      <c r="D405" s="154" t="s">
        <v>133</v>
      </c>
      <c r="F405" s="163" t="s">
        <v>664</v>
      </c>
      <c r="H405" s="164">
        <v>20.399999999999999</v>
      </c>
      <c r="I405" s="165"/>
      <c r="L405" s="161"/>
      <c r="M405" s="166"/>
      <c r="N405" s="167"/>
      <c r="O405" s="167"/>
      <c r="P405" s="167"/>
      <c r="Q405" s="167"/>
      <c r="R405" s="167"/>
      <c r="S405" s="167"/>
      <c r="T405" s="168"/>
      <c r="AT405" s="162" t="s">
        <v>133</v>
      </c>
      <c r="AU405" s="162" t="s">
        <v>142</v>
      </c>
      <c r="AV405" s="14" t="s">
        <v>82</v>
      </c>
      <c r="AW405" s="14" t="s">
        <v>4</v>
      </c>
      <c r="AX405" s="14" t="s">
        <v>80</v>
      </c>
      <c r="AY405" s="162" t="s">
        <v>122</v>
      </c>
    </row>
    <row r="406" spans="1:65" s="2" customFormat="1" ht="24.15" customHeight="1">
      <c r="A406" s="33"/>
      <c r="B406" s="134"/>
      <c r="C406" s="135" t="s">
        <v>665</v>
      </c>
      <c r="D406" s="135" t="s">
        <v>124</v>
      </c>
      <c r="E406" s="136" t="s">
        <v>666</v>
      </c>
      <c r="F406" s="137" t="s">
        <v>667</v>
      </c>
      <c r="G406" s="138" t="s">
        <v>425</v>
      </c>
      <c r="H406" s="139">
        <v>700</v>
      </c>
      <c r="I406" s="140"/>
      <c r="J406" s="141">
        <f>ROUND(I406*H406,2)</f>
        <v>0</v>
      </c>
      <c r="K406" s="137" t="s">
        <v>128</v>
      </c>
      <c r="L406" s="34"/>
      <c r="M406" s="142" t="s">
        <v>3</v>
      </c>
      <c r="N406" s="143" t="s">
        <v>43</v>
      </c>
      <c r="O406" s="54"/>
      <c r="P406" s="144">
        <f>O406*H406</f>
        <v>0</v>
      </c>
      <c r="Q406" s="144">
        <v>0.16850000000000001</v>
      </c>
      <c r="R406" s="144">
        <f>Q406*H406</f>
        <v>117.95</v>
      </c>
      <c r="S406" s="144">
        <v>0</v>
      </c>
      <c r="T406" s="145">
        <f>S406*H406</f>
        <v>0</v>
      </c>
      <c r="U406" s="33"/>
      <c r="V406" s="33"/>
      <c r="W406" s="33"/>
      <c r="X406" s="33"/>
      <c r="Y406" s="33"/>
      <c r="Z406" s="33"/>
      <c r="AA406" s="33"/>
      <c r="AB406" s="33"/>
      <c r="AC406" s="33"/>
      <c r="AD406" s="33"/>
      <c r="AE406" s="33"/>
      <c r="AR406" s="146" t="s">
        <v>129</v>
      </c>
      <c r="AT406" s="146" t="s">
        <v>124</v>
      </c>
      <c r="AU406" s="146" t="s">
        <v>142</v>
      </c>
      <c r="AY406" s="18" t="s">
        <v>122</v>
      </c>
      <c r="BE406" s="147">
        <f>IF(N406="základní",J406,0)</f>
        <v>0</v>
      </c>
      <c r="BF406" s="147">
        <f>IF(N406="snížená",J406,0)</f>
        <v>0</v>
      </c>
      <c r="BG406" s="147">
        <f>IF(N406="zákl. přenesená",J406,0)</f>
        <v>0</v>
      </c>
      <c r="BH406" s="147">
        <f>IF(N406="sníž. přenesená",J406,0)</f>
        <v>0</v>
      </c>
      <c r="BI406" s="147">
        <f>IF(N406="nulová",J406,0)</f>
        <v>0</v>
      </c>
      <c r="BJ406" s="18" t="s">
        <v>80</v>
      </c>
      <c r="BK406" s="147">
        <f>ROUND(I406*H406,2)</f>
        <v>0</v>
      </c>
      <c r="BL406" s="18" t="s">
        <v>129</v>
      </c>
      <c r="BM406" s="146" t="s">
        <v>668</v>
      </c>
    </row>
    <row r="407" spans="1:65" s="2" customFormat="1" ht="10.199999999999999">
      <c r="A407" s="33"/>
      <c r="B407" s="34"/>
      <c r="C407" s="33"/>
      <c r="D407" s="148" t="s">
        <v>131</v>
      </c>
      <c r="E407" s="33"/>
      <c r="F407" s="149" t="s">
        <v>669</v>
      </c>
      <c r="G407" s="33"/>
      <c r="H407" s="33"/>
      <c r="I407" s="150"/>
      <c r="J407" s="33"/>
      <c r="K407" s="33"/>
      <c r="L407" s="34"/>
      <c r="M407" s="151"/>
      <c r="N407" s="152"/>
      <c r="O407" s="54"/>
      <c r="P407" s="54"/>
      <c r="Q407" s="54"/>
      <c r="R407" s="54"/>
      <c r="S407" s="54"/>
      <c r="T407" s="55"/>
      <c r="U407" s="33"/>
      <c r="V407" s="33"/>
      <c r="W407" s="33"/>
      <c r="X407" s="33"/>
      <c r="Y407" s="33"/>
      <c r="Z407" s="33"/>
      <c r="AA407" s="33"/>
      <c r="AB407" s="33"/>
      <c r="AC407" s="33"/>
      <c r="AD407" s="33"/>
      <c r="AE407" s="33"/>
      <c r="AT407" s="18" t="s">
        <v>131</v>
      </c>
      <c r="AU407" s="18" t="s">
        <v>142</v>
      </c>
    </row>
    <row r="408" spans="1:65" s="14" customFormat="1" ht="10.199999999999999">
      <c r="B408" s="161"/>
      <c r="D408" s="154" t="s">
        <v>133</v>
      </c>
      <c r="E408" s="162" t="s">
        <v>3</v>
      </c>
      <c r="F408" s="163" t="s">
        <v>670</v>
      </c>
      <c r="H408" s="164">
        <v>700</v>
      </c>
      <c r="I408" s="165"/>
      <c r="L408" s="161"/>
      <c r="M408" s="166"/>
      <c r="N408" s="167"/>
      <c r="O408" s="167"/>
      <c r="P408" s="167"/>
      <c r="Q408" s="167"/>
      <c r="R408" s="167"/>
      <c r="S408" s="167"/>
      <c r="T408" s="168"/>
      <c r="AT408" s="162" t="s">
        <v>133</v>
      </c>
      <c r="AU408" s="162" t="s">
        <v>142</v>
      </c>
      <c r="AV408" s="14" t="s">
        <v>82</v>
      </c>
      <c r="AW408" s="14" t="s">
        <v>33</v>
      </c>
      <c r="AX408" s="14" t="s">
        <v>72</v>
      </c>
      <c r="AY408" s="162" t="s">
        <v>122</v>
      </c>
    </row>
    <row r="409" spans="1:65" s="2" customFormat="1" ht="16.5" customHeight="1">
      <c r="A409" s="33"/>
      <c r="B409" s="134"/>
      <c r="C409" s="169" t="s">
        <v>597</v>
      </c>
      <c r="D409" s="169" t="s">
        <v>327</v>
      </c>
      <c r="E409" s="170" t="s">
        <v>671</v>
      </c>
      <c r="F409" s="171" t="s">
        <v>672</v>
      </c>
      <c r="G409" s="172" t="s">
        <v>425</v>
      </c>
      <c r="H409" s="173">
        <v>714</v>
      </c>
      <c r="I409" s="174"/>
      <c r="J409" s="175">
        <f>ROUND(I409*H409,2)</f>
        <v>0</v>
      </c>
      <c r="K409" s="171" t="s">
        <v>128</v>
      </c>
      <c r="L409" s="176"/>
      <c r="M409" s="177" t="s">
        <v>3</v>
      </c>
      <c r="N409" s="178" t="s">
        <v>43</v>
      </c>
      <c r="O409" s="54"/>
      <c r="P409" s="144">
        <f>O409*H409</f>
        <v>0</v>
      </c>
      <c r="Q409" s="144">
        <v>5.6000000000000001E-2</v>
      </c>
      <c r="R409" s="144">
        <f>Q409*H409</f>
        <v>39.984000000000002</v>
      </c>
      <c r="S409" s="144">
        <v>0</v>
      </c>
      <c r="T409" s="145">
        <f>S409*H409</f>
        <v>0</v>
      </c>
      <c r="U409" s="33"/>
      <c r="V409" s="33"/>
      <c r="W409" s="33"/>
      <c r="X409" s="33"/>
      <c r="Y409" s="33"/>
      <c r="Z409" s="33"/>
      <c r="AA409" s="33"/>
      <c r="AB409" s="33"/>
      <c r="AC409" s="33"/>
      <c r="AD409" s="33"/>
      <c r="AE409" s="33"/>
      <c r="AR409" s="146" t="s">
        <v>183</v>
      </c>
      <c r="AT409" s="146" t="s">
        <v>327</v>
      </c>
      <c r="AU409" s="146" t="s">
        <v>142</v>
      </c>
      <c r="AY409" s="18" t="s">
        <v>122</v>
      </c>
      <c r="BE409" s="147">
        <f>IF(N409="základní",J409,0)</f>
        <v>0</v>
      </c>
      <c r="BF409" s="147">
        <f>IF(N409="snížená",J409,0)</f>
        <v>0</v>
      </c>
      <c r="BG409" s="147">
        <f>IF(N409="zákl. přenesená",J409,0)</f>
        <v>0</v>
      </c>
      <c r="BH409" s="147">
        <f>IF(N409="sníž. přenesená",J409,0)</f>
        <v>0</v>
      </c>
      <c r="BI409" s="147">
        <f>IF(N409="nulová",J409,0)</f>
        <v>0</v>
      </c>
      <c r="BJ409" s="18" t="s">
        <v>80</v>
      </c>
      <c r="BK409" s="147">
        <f>ROUND(I409*H409,2)</f>
        <v>0</v>
      </c>
      <c r="BL409" s="18" t="s">
        <v>129</v>
      </c>
      <c r="BM409" s="146" t="s">
        <v>673</v>
      </c>
    </row>
    <row r="410" spans="1:65" s="14" customFormat="1" ht="10.199999999999999">
      <c r="B410" s="161"/>
      <c r="D410" s="154" t="s">
        <v>133</v>
      </c>
      <c r="F410" s="163" t="s">
        <v>674</v>
      </c>
      <c r="H410" s="164">
        <v>714</v>
      </c>
      <c r="I410" s="165"/>
      <c r="L410" s="161"/>
      <c r="M410" s="166"/>
      <c r="N410" s="167"/>
      <c r="O410" s="167"/>
      <c r="P410" s="167"/>
      <c r="Q410" s="167"/>
      <c r="R410" s="167"/>
      <c r="S410" s="167"/>
      <c r="T410" s="168"/>
      <c r="AT410" s="162" t="s">
        <v>133</v>
      </c>
      <c r="AU410" s="162" t="s">
        <v>142</v>
      </c>
      <c r="AV410" s="14" t="s">
        <v>82</v>
      </c>
      <c r="AW410" s="14" t="s">
        <v>4</v>
      </c>
      <c r="AX410" s="14" t="s">
        <v>80</v>
      </c>
      <c r="AY410" s="162" t="s">
        <v>122</v>
      </c>
    </row>
    <row r="411" spans="1:65" s="2" customFormat="1" ht="16.5" customHeight="1">
      <c r="A411" s="33"/>
      <c r="B411" s="134"/>
      <c r="C411" s="135" t="s">
        <v>675</v>
      </c>
      <c r="D411" s="135" t="s">
        <v>124</v>
      </c>
      <c r="E411" s="136" t="s">
        <v>676</v>
      </c>
      <c r="F411" s="137" t="s">
        <v>677</v>
      </c>
      <c r="G411" s="138" t="s">
        <v>186</v>
      </c>
      <c r="H411" s="139">
        <v>16.2</v>
      </c>
      <c r="I411" s="140"/>
      <c r="J411" s="141">
        <f>ROUND(I411*H411,2)</f>
        <v>0</v>
      </c>
      <c r="K411" s="137" t="s">
        <v>128</v>
      </c>
      <c r="L411" s="34"/>
      <c r="M411" s="142" t="s">
        <v>3</v>
      </c>
      <c r="N411" s="143" t="s">
        <v>43</v>
      </c>
      <c r="O411" s="54"/>
      <c r="P411" s="144">
        <f>O411*H411</f>
        <v>0</v>
      </c>
      <c r="Q411" s="144">
        <v>2.2563399999999998</v>
      </c>
      <c r="R411" s="144">
        <f>Q411*H411</f>
        <v>36.552707999999996</v>
      </c>
      <c r="S411" s="144">
        <v>0</v>
      </c>
      <c r="T411" s="145">
        <f>S411*H411</f>
        <v>0</v>
      </c>
      <c r="U411" s="33"/>
      <c r="V411" s="33"/>
      <c r="W411" s="33"/>
      <c r="X411" s="33"/>
      <c r="Y411" s="33"/>
      <c r="Z411" s="33"/>
      <c r="AA411" s="33"/>
      <c r="AB411" s="33"/>
      <c r="AC411" s="33"/>
      <c r="AD411" s="33"/>
      <c r="AE411" s="33"/>
      <c r="AR411" s="146" t="s">
        <v>129</v>
      </c>
      <c r="AT411" s="146" t="s">
        <v>124</v>
      </c>
      <c r="AU411" s="146" t="s">
        <v>142</v>
      </c>
      <c r="AY411" s="18" t="s">
        <v>122</v>
      </c>
      <c r="BE411" s="147">
        <f>IF(N411="základní",J411,0)</f>
        <v>0</v>
      </c>
      <c r="BF411" s="147">
        <f>IF(N411="snížená",J411,0)</f>
        <v>0</v>
      </c>
      <c r="BG411" s="147">
        <f>IF(N411="zákl. přenesená",J411,0)</f>
        <v>0</v>
      </c>
      <c r="BH411" s="147">
        <f>IF(N411="sníž. přenesená",J411,0)</f>
        <v>0</v>
      </c>
      <c r="BI411" s="147">
        <f>IF(N411="nulová",J411,0)</f>
        <v>0</v>
      </c>
      <c r="BJ411" s="18" t="s">
        <v>80</v>
      </c>
      <c r="BK411" s="147">
        <f>ROUND(I411*H411,2)</f>
        <v>0</v>
      </c>
      <c r="BL411" s="18" t="s">
        <v>129</v>
      </c>
      <c r="BM411" s="146" t="s">
        <v>678</v>
      </c>
    </row>
    <row r="412" spans="1:65" s="2" customFormat="1" ht="10.199999999999999">
      <c r="A412" s="33"/>
      <c r="B412" s="34"/>
      <c r="C412" s="33"/>
      <c r="D412" s="148" t="s">
        <v>131</v>
      </c>
      <c r="E412" s="33"/>
      <c r="F412" s="149" t="s">
        <v>679</v>
      </c>
      <c r="G412" s="33"/>
      <c r="H412" s="33"/>
      <c r="I412" s="150"/>
      <c r="J412" s="33"/>
      <c r="K412" s="33"/>
      <c r="L412" s="34"/>
      <c r="M412" s="151"/>
      <c r="N412" s="152"/>
      <c r="O412" s="54"/>
      <c r="P412" s="54"/>
      <c r="Q412" s="54"/>
      <c r="R412" s="54"/>
      <c r="S412" s="54"/>
      <c r="T412" s="55"/>
      <c r="U412" s="33"/>
      <c r="V412" s="33"/>
      <c r="W412" s="33"/>
      <c r="X412" s="33"/>
      <c r="Y412" s="33"/>
      <c r="Z412" s="33"/>
      <c r="AA412" s="33"/>
      <c r="AB412" s="33"/>
      <c r="AC412" s="33"/>
      <c r="AD412" s="33"/>
      <c r="AE412" s="33"/>
      <c r="AT412" s="18" t="s">
        <v>131</v>
      </c>
      <c r="AU412" s="18" t="s">
        <v>142</v>
      </c>
    </row>
    <row r="413" spans="1:65" s="14" customFormat="1" ht="10.199999999999999">
      <c r="B413" s="161"/>
      <c r="D413" s="154" t="s">
        <v>133</v>
      </c>
      <c r="E413" s="162" t="s">
        <v>3</v>
      </c>
      <c r="F413" s="163" t="s">
        <v>680</v>
      </c>
      <c r="H413" s="164">
        <v>16.2</v>
      </c>
      <c r="I413" s="165"/>
      <c r="L413" s="161"/>
      <c r="M413" s="166"/>
      <c r="N413" s="167"/>
      <c r="O413" s="167"/>
      <c r="P413" s="167"/>
      <c r="Q413" s="167"/>
      <c r="R413" s="167"/>
      <c r="S413" s="167"/>
      <c r="T413" s="168"/>
      <c r="AT413" s="162" t="s">
        <v>133</v>
      </c>
      <c r="AU413" s="162" t="s">
        <v>142</v>
      </c>
      <c r="AV413" s="14" t="s">
        <v>82</v>
      </c>
      <c r="AW413" s="14" t="s">
        <v>33</v>
      </c>
      <c r="AX413" s="14" t="s">
        <v>72</v>
      </c>
      <c r="AY413" s="162" t="s">
        <v>122</v>
      </c>
    </row>
    <row r="414" spans="1:65" s="2" customFormat="1" ht="24.15" customHeight="1">
      <c r="A414" s="33"/>
      <c r="B414" s="134"/>
      <c r="C414" s="135" t="s">
        <v>681</v>
      </c>
      <c r="D414" s="135" t="s">
        <v>124</v>
      </c>
      <c r="E414" s="136" t="s">
        <v>682</v>
      </c>
      <c r="F414" s="137" t="s">
        <v>683</v>
      </c>
      <c r="G414" s="138" t="s">
        <v>425</v>
      </c>
      <c r="H414" s="139">
        <v>7.5</v>
      </c>
      <c r="I414" s="140"/>
      <c r="J414" s="141">
        <f>ROUND(I414*H414,2)</f>
        <v>0</v>
      </c>
      <c r="K414" s="137" t="s">
        <v>128</v>
      </c>
      <c r="L414" s="34"/>
      <c r="M414" s="142" t="s">
        <v>3</v>
      </c>
      <c r="N414" s="143" t="s">
        <v>43</v>
      </c>
      <c r="O414" s="54"/>
      <c r="P414" s="144">
        <f>O414*H414</f>
        <v>0</v>
      </c>
      <c r="Q414" s="144">
        <v>1.7000000000000001E-4</v>
      </c>
      <c r="R414" s="144">
        <f>Q414*H414</f>
        <v>1.2750000000000001E-3</v>
      </c>
      <c r="S414" s="144">
        <v>0</v>
      </c>
      <c r="T414" s="145">
        <f>S414*H414</f>
        <v>0</v>
      </c>
      <c r="U414" s="33"/>
      <c r="V414" s="33"/>
      <c r="W414" s="33"/>
      <c r="X414" s="33"/>
      <c r="Y414" s="33"/>
      <c r="Z414" s="33"/>
      <c r="AA414" s="33"/>
      <c r="AB414" s="33"/>
      <c r="AC414" s="33"/>
      <c r="AD414" s="33"/>
      <c r="AE414" s="33"/>
      <c r="AR414" s="146" t="s">
        <v>129</v>
      </c>
      <c r="AT414" s="146" t="s">
        <v>124</v>
      </c>
      <c r="AU414" s="146" t="s">
        <v>142</v>
      </c>
      <c r="AY414" s="18" t="s">
        <v>122</v>
      </c>
      <c r="BE414" s="147">
        <f>IF(N414="základní",J414,0)</f>
        <v>0</v>
      </c>
      <c r="BF414" s="147">
        <f>IF(N414="snížená",J414,0)</f>
        <v>0</v>
      </c>
      <c r="BG414" s="147">
        <f>IF(N414="zákl. přenesená",J414,0)</f>
        <v>0</v>
      </c>
      <c r="BH414" s="147">
        <f>IF(N414="sníž. přenesená",J414,0)</f>
        <v>0</v>
      </c>
      <c r="BI414" s="147">
        <f>IF(N414="nulová",J414,0)</f>
        <v>0</v>
      </c>
      <c r="BJ414" s="18" t="s">
        <v>80</v>
      </c>
      <c r="BK414" s="147">
        <f>ROUND(I414*H414,2)</f>
        <v>0</v>
      </c>
      <c r="BL414" s="18" t="s">
        <v>129</v>
      </c>
      <c r="BM414" s="146" t="s">
        <v>684</v>
      </c>
    </row>
    <row r="415" spans="1:65" s="2" customFormat="1" ht="10.199999999999999">
      <c r="A415" s="33"/>
      <c r="B415" s="34"/>
      <c r="C415" s="33"/>
      <c r="D415" s="148" t="s">
        <v>131</v>
      </c>
      <c r="E415" s="33"/>
      <c r="F415" s="149" t="s">
        <v>685</v>
      </c>
      <c r="G415" s="33"/>
      <c r="H415" s="33"/>
      <c r="I415" s="150"/>
      <c r="J415" s="33"/>
      <c r="K415" s="33"/>
      <c r="L415" s="34"/>
      <c r="M415" s="151"/>
      <c r="N415" s="152"/>
      <c r="O415" s="54"/>
      <c r="P415" s="54"/>
      <c r="Q415" s="54"/>
      <c r="R415" s="54"/>
      <c r="S415" s="54"/>
      <c r="T415" s="55"/>
      <c r="U415" s="33"/>
      <c r="V415" s="33"/>
      <c r="W415" s="33"/>
      <c r="X415" s="33"/>
      <c r="Y415" s="33"/>
      <c r="Z415" s="33"/>
      <c r="AA415" s="33"/>
      <c r="AB415" s="33"/>
      <c r="AC415" s="33"/>
      <c r="AD415" s="33"/>
      <c r="AE415" s="33"/>
      <c r="AT415" s="18" t="s">
        <v>131</v>
      </c>
      <c r="AU415" s="18" t="s">
        <v>142</v>
      </c>
    </row>
    <row r="416" spans="1:65" s="14" customFormat="1" ht="10.199999999999999">
      <c r="B416" s="161"/>
      <c r="D416" s="154" t="s">
        <v>133</v>
      </c>
      <c r="E416" s="162" t="s">
        <v>3</v>
      </c>
      <c r="F416" s="163" t="s">
        <v>686</v>
      </c>
      <c r="H416" s="164">
        <v>5</v>
      </c>
      <c r="I416" s="165"/>
      <c r="L416" s="161"/>
      <c r="M416" s="166"/>
      <c r="N416" s="167"/>
      <c r="O416" s="167"/>
      <c r="P416" s="167"/>
      <c r="Q416" s="167"/>
      <c r="R416" s="167"/>
      <c r="S416" s="167"/>
      <c r="T416" s="168"/>
      <c r="AT416" s="162" t="s">
        <v>133</v>
      </c>
      <c r="AU416" s="162" t="s">
        <v>142</v>
      </c>
      <c r="AV416" s="14" t="s">
        <v>82</v>
      </c>
      <c r="AW416" s="14" t="s">
        <v>33</v>
      </c>
      <c r="AX416" s="14" t="s">
        <v>72</v>
      </c>
      <c r="AY416" s="162" t="s">
        <v>122</v>
      </c>
    </row>
    <row r="417" spans="1:65" s="14" customFormat="1" ht="10.199999999999999">
      <c r="B417" s="161"/>
      <c r="D417" s="154" t="s">
        <v>133</v>
      </c>
      <c r="E417" s="162" t="s">
        <v>3</v>
      </c>
      <c r="F417" s="163" t="s">
        <v>687</v>
      </c>
      <c r="H417" s="164">
        <v>2.5</v>
      </c>
      <c r="I417" s="165"/>
      <c r="L417" s="161"/>
      <c r="M417" s="166"/>
      <c r="N417" s="167"/>
      <c r="O417" s="167"/>
      <c r="P417" s="167"/>
      <c r="Q417" s="167"/>
      <c r="R417" s="167"/>
      <c r="S417" s="167"/>
      <c r="T417" s="168"/>
      <c r="AT417" s="162" t="s">
        <v>133</v>
      </c>
      <c r="AU417" s="162" t="s">
        <v>142</v>
      </c>
      <c r="AV417" s="14" t="s">
        <v>82</v>
      </c>
      <c r="AW417" s="14" t="s">
        <v>33</v>
      </c>
      <c r="AX417" s="14" t="s">
        <v>72</v>
      </c>
      <c r="AY417" s="162" t="s">
        <v>122</v>
      </c>
    </row>
    <row r="418" spans="1:65" s="12" customFormat="1" ht="20.85" customHeight="1">
      <c r="B418" s="121"/>
      <c r="D418" s="122" t="s">
        <v>71</v>
      </c>
      <c r="E418" s="132" t="s">
        <v>688</v>
      </c>
      <c r="F418" s="132" t="s">
        <v>689</v>
      </c>
      <c r="I418" s="124"/>
      <c r="J418" s="133">
        <f>BK418</f>
        <v>0</v>
      </c>
      <c r="L418" s="121"/>
      <c r="M418" s="126"/>
      <c r="N418" s="127"/>
      <c r="O418" s="127"/>
      <c r="P418" s="128">
        <f>SUM(P419:P422)</f>
        <v>0</v>
      </c>
      <c r="Q418" s="127"/>
      <c r="R418" s="128">
        <f>SUM(R419:R422)</f>
        <v>0</v>
      </c>
      <c r="S418" s="127"/>
      <c r="T418" s="129">
        <f>SUM(T419:T422)</f>
        <v>4.8966599999999998</v>
      </c>
      <c r="AR418" s="122" t="s">
        <v>80</v>
      </c>
      <c r="AT418" s="130" t="s">
        <v>71</v>
      </c>
      <c r="AU418" s="130" t="s">
        <v>82</v>
      </c>
      <c r="AY418" s="122" t="s">
        <v>122</v>
      </c>
      <c r="BK418" s="131">
        <f>SUM(BK419:BK422)</f>
        <v>0</v>
      </c>
    </row>
    <row r="419" spans="1:65" s="2" customFormat="1" ht="16.5" customHeight="1">
      <c r="A419" s="33"/>
      <c r="B419" s="134"/>
      <c r="C419" s="135" t="s">
        <v>690</v>
      </c>
      <c r="D419" s="135" t="s">
        <v>124</v>
      </c>
      <c r="E419" s="136" t="s">
        <v>691</v>
      </c>
      <c r="F419" s="137" t="s">
        <v>692</v>
      </c>
      <c r="G419" s="138" t="s">
        <v>127</v>
      </c>
      <c r="H419" s="139">
        <v>28</v>
      </c>
      <c r="I419" s="140"/>
      <c r="J419" s="141">
        <f>ROUND(I419*H419,2)</f>
        <v>0</v>
      </c>
      <c r="K419" s="137" t="s">
        <v>3</v>
      </c>
      <c r="L419" s="34"/>
      <c r="M419" s="142" t="s">
        <v>3</v>
      </c>
      <c r="N419" s="143" t="s">
        <v>43</v>
      </c>
      <c r="O419" s="54"/>
      <c r="P419" s="144">
        <f>O419*H419</f>
        <v>0</v>
      </c>
      <c r="Q419" s="144">
        <v>0</v>
      </c>
      <c r="R419" s="144">
        <f>Q419*H419</f>
        <v>0</v>
      </c>
      <c r="S419" s="144">
        <v>0.16500000000000001</v>
      </c>
      <c r="T419" s="145">
        <f>S419*H419</f>
        <v>4.62</v>
      </c>
      <c r="U419" s="33"/>
      <c r="V419" s="33"/>
      <c r="W419" s="33"/>
      <c r="X419" s="33"/>
      <c r="Y419" s="33"/>
      <c r="Z419" s="33"/>
      <c r="AA419" s="33"/>
      <c r="AB419" s="33"/>
      <c r="AC419" s="33"/>
      <c r="AD419" s="33"/>
      <c r="AE419" s="33"/>
      <c r="AR419" s="146" t="s">
        <v>129</v>
      </c>
      <c r="AT419" s="146" t="s">
        <v>124</v>
      </c>
      <c r="AU419" s="146" t="s">
        <v>142</v>
      </c>
      <c r="AY419" s="18" t="s">
        <v>122</v>
      </c>
      <c r="BE419" s="147">
        <f>IF(N419="základní",J419,0)</f>
        <v>0</v>
      </c>
      <c r="BF419" s="147">
        <f>IF(N419="snížená",J419,0)</f>
        <v>0</v>
      </c>
      <c r="BG419" s="147">
        <f>IF(N419="zákl. přenesená",J419,0)</f>
        <v>0</v>
      </c>
      <c r="BH419" s="147">
        <f>IF(N419="sníž. přenesená",J419,0)</f>
        <v>0</v>
      </c>
      <c r="BI419" s="147">
        <f>IF(N419="nulová",J419,0)</f>
        <v>0</v>
      </c>
      <c r="BJ419" s="18" t="s">
        <v>80</v>
      </c>
      <c r="BK419" s="147">
        <f>ROUND(I419*H419,2)</f>
        <v>0</v>
      </c>
      <c r="BL419" s="18" t="s">
        <v>129</v>
      </c>
      <c r="BM419" s="146" t="s">
        <v>693</v>
      </c>
    </row>
    <row r="420" spans="1:65" s="14" customFormat="1" ht="10.199999999999999">
      <c r="B420" s="161"/>
      <c r="D420" s="154" t="s">
        <v>133</v>
      </c>
      <c r="E420" s="162" t="s">
        <v>3</v>
      </c>
      <c r="F420" s="163" t="s">
        <v>694</v>
      </c>
      <c r="H420" s="164">
        <v>28</v>
      </c>
      <c r="I420" s="165"/>
      <c r="L420" s="161"/>
      <c r="M420" s="166"/>
      <c r="N420" s="167"/>
      <c r="O420" s="167"/>
      <c r="P420" s="167"/>
      <c r="Q420" s="167"/>
      <c r="R420" s="167"/>
      <c r="S420" s="167"/>
      <c r="T420" s="168"/>
      <c r="AT420" s="162" t="s">
        <v>133</v>
      </c>
      <c r="AU420" s="162" t="s">
        <v>142</v>
      </c>
      <c r="AV420" s="14" t="s">
        <v>82</v>
      </c>
      <c r="AW420" s="14" t="s">
        <v>33</v>
      </c>
      <c r="AX420" s="14" t="s">
        <v>72</v>
      </c>
      <c r="AY420" s="162" t="s">
        <v>122</v>
      </c>
    </row>
    <row r="421" spans="1:65" s="2" customFormat="1" ht="16.5" customHeight="1">
      <c r="A421" s="33"/>
      <c r="B421" s="134"/>
      <c r="C421" s="135" t="s">
        <v>695</v>
      </c>
      <c r="D421" s="135" t="s">
        <v>124</v>
      </c>
      <c r="E421" s="136" t="s">
        <v>696</v>
      </c>
      <c r="F421" s="137" t="s">
        <v>697</v>
      </c>
      <c r="G421" s="138" t="s">
        <v>425</v>
      </c>
      <c r="H421" s="139">
        <v>79.5</v>
      </c>
      <c r="I421" s="140"/>
      <c r="J421" s="141">
        <f>ROUND(I421*H421,2)</f>
        <v>0</v>
      </c>
      <c r="K421" s="137" t="s">
        <v>3</v>
      </c>
      <c r="L421" s="34"/>
      <c r="M421" s="142" t="s">
        <v>3</v>
      </c>
      <c r="N421" s="143" t="s">
        <v>43</v>
      </c>
      <c r="O421" s="54"/>
      <c r="P421" s="144">
        <f>O421*H421</f>
        <v>0</v>
      </c>
      <c r="Q421" s="144">
        <v>0</v>
      </c>
      <c r="R421" s="144">
        <f>Q421*H421</f>
        <v>0</v>
      </c>
      <c r="S421" s="144">
        <v>3.48E-3</v>
      </c>
      <c r="T421" s="145">
        <f>S421*H421</f>
        <v>0.27666000000000002</v>
      </c>
      <c r="U421" s="33"/>
      <c r="V421" s="33"/>
      <c r="W421" s="33"/>
      <c r="X421" s="33"/>
      <c r="Y421" s="33"/>
      <c r="Z421" s="33"/>
      <c r="AA421" s="33"/>
      <c r="AB421" s="33"/>
      <c r="AC421" s="33"/>
      <c r="AD421" s="33"/>
      <c r="AE421" s="33"/>
      <c r="AR421" s="146" t="s">
        <v>129</v>
      </c>
      <c r="AT421" s="146" t="s">
        <v>124</v>
      </c>
      <c r="AU421" s="146" t="s">
        <v>142</v>
      </c>
      <c r="AY421" s="18" t="s">
        <v>122</v>
      </c>
      <c r="BE421" s="147">
        <f>IF(N421="základní",J421,0)</f>
        <v>0</v>
      </c>
      <c r="BF421" s="147">
        <f>IF(N421="snížená",J421,0)</f>
        <v>0</v>
      </c>
      <c r="BG421" s="147">
        <f>IF(N421="zákl. přenesená",J421,0)</f>
        <v>0</v>
      </c>
      <c r="BH421" s="147">
        <f>IF(N421="sníž. přenesená",J421,0)</f>
        <v>0</v>
      </c>
      <c r="BI421" s="147">
        <f>IF(N421="nulová",J421,0)</f>
        <v>0</v>
      </c>
      <c r="BJ421" s="18" t="s">
        <v>80</v>
      </c>
      <c r="BK421" s="147">
        <f>ROUND(I421*H421,2)</f>
        <v>0</v>
      </c>
      <c r="BL421" s="18" t="s">
        <v>129</v>
      </c>
      <c r="BM421" s="146" t="s">
        <v>698</v>
      </c>
    </row>
    <row r="422" spans="1:65" s="14" customFormat="1" ht="10.199999999999999">
      <c r="B422" s="161"/>
      <c r="D422" s="154" t="s">
        <v>133</v>
      </c>
      <c r="E422" s="162" t="s">
        <v>3</v>
      </c>
      <c r="F422" s="163" t="s">
        <v>699</v>
      </c>
      <c r="H422" s="164">
        <v>79.5</v>
      </c>
      <c r="I422" s="165"/>
      <c r="L422" s="161"/>
      <c r="M422" s="166"/>
      <c r="N422" s="167"/>
      <c r="O422" s="167"/>
      <c r="P422" s="167"/>
      <c r="Q422" s="167"/>
      <c r="R422" s="167"/>
      <c r="S422" s="167"/>
      <c r="T422" s="168"/>
      <c r="AT422" s="162" t="s">
        <v>133</v>
      </c>
      <c r="AU422" s="162" t="s">
        <v>142</v>
      </c>
      <c r="AV422" s="14" t="s">
        <v>82</v>
      </c>
      <c r="AW422" s="14" t="s">
        <v>33</v>
      </c>
      <c r="AX422" s="14" t="s">
        <v>72</v>
      </c>
      <c r="AY422" s="162" t="s">
        <v>122</v>
      </c>
    </row>
    <row r="423" spans="1:65" s="12" customFormat="1" ht="22.8" customHeight="1">
      <c r="B423" s="121"/>
      <c r="D423" s="122" t="s">
        <v>71</v>
      </c>
      <c r="E423" s="132" t="s">
        <v>700</v>
      </c>
      <c r="F423" s="132" t="s">
        <v>701</v>
      </c>
      <c r="I423" s="124"/>
      <c r="J423" s="133">
        <f>BK423</f>
        <v>0</v>
      </c>
      <c r="L423" s="121"/>
      <c r="M423" s="126"/>
      <c r="N423" s="127"/>
      <c r="O423" s="127"/>
      <c r="P423" s="128">
        <f>SUM(P424:P441)</f>
        <v>0</v>
      </c>
      <c r="Q423" s="127"/>
      <c r="R423" s="128">
        <f>SUM(R424:R441)</f>
        <v>0</v>
      </c>
      <c r="S423" s="127"/>
      <c r="T423" s="129">
        <f>SUM(T424:T441)</f>
        <v>0</v>
      </c>
      <c r="AR423" s="122" t="s">
        <v>80</v>
      </c>
      <c r="AT423" s="130" t="s">
        <v>71</v>
      </c>
      <c r="AU423" s="130" t="s">
        <v>80</v>
      </c>
      <c r="AY423" s="122" t="s">
        <v>122</v>
      </c>
      <c r="BK423" s="131">
        <f>SUM(BK424:BK441)</f>
        <v>0</v>
      </c>
    </row>
    <row r="424" spans="1:65" s="2" customFormat="1" ht="24.15" customHeight="1">
      <c r="A424" s="33"/>
      <c r="B424" s="134"/>
      <c r="C424" s="135" t="s">
        <v>688</v>
      </c>
      <c r="D424" s="135" t="s">
        <v>124</v>
      </c>
      <c r="E424" s="136" t="s">
        <v>702</v>
      </c>
      <c r="F424" s="137" t="s">
        <v>703</v>
      </c>
      <c r="G424" s="138" t="s">
        <v>297</v>
      </c>
      <c r="H424" s="139">
        <v>225.477</v>
      </c>
      <c r="I424" s="140"/>
      <c r="J424" s="141">
        <f>ROUND(I424*H424,2)</f>
        <v>0</v>
      </c>
      <c r="K424" s="137" t="s">
        <v>128</v>
      </c>
      <c r="L424" s="34"/>
      <c r="M424" s="142" t="s">
        <v>3</v>
      </c>
      <c r="N424" s="143" t="s">
        <v>43</v>
      </c>
      <c r="O424" s="54"/>
      <c r="P424" s="144">
        <f>O424*H424</f>
        <v>0</v>
      </c>
      <c r="Q424" s="144">
        <v>0</v>
      </c>
      <c r="R424" s="144">
        <f>Q424*H424</f>
        <v>0</v>
      </c>
      <c r="S424" s="144">
        <v>0</v>
      </c>
      <c r="T424" s="145">
        <f>S424*H424</f>
        <v>0</v>
      </c>
      <c r="U424" s="33"/>
      <c r="V424" s="33"/>
      <c r="W424" s="33"/>
      <c r="X424" s="33"/>
      <c r="Y424" s="33"/>
      <c r="Z424" s="33"/>
      <c r="AA424" s="33"/>
      <c r="AB424" s="33"/>
      <c r="AC424" s="33"/>
      <c r="AD424" s="33"/>
      <c r="AE424" s="33"/>
      <c r="AR424" s="146" t="s">
        <v>129</v>
      </c>
      <c r="AT424" s="146" t="s">
        <v>124</v>
      </c>
      <c r="AU424" s="146" t="s">
        <v>82</v>
      </c>
      <c r="AY424" s="18" t="s">
        <v>122</v>
      </c>
      <c r="BE424" s="147">
        <f>IF(N424="základní",J424,0)</f>
        <v>0</v>
      </c>
      <c r="BF424" s="147">
        <f>IF(N424="snížená",J424,0)</f>
        <v>0</v>
      </c>
      <c r="BG424" s="147">
        <f>IF(N424="zákl. přenesená",J424,0)</f>
        <v>0</v>
      </c>
      <c r="BH424" s="147">
        <f>IF(N424="sníž. přenesená",J424,0)</f>
        <v>0</v>
      </c>
      <c r="BI424" s="147">
        <f>IF(N424="nulová",J424,0)</f>
        <v>0</v>
      </c>
      <c r="BJ424" s="18" t="s">
        <v>80</v>
      </c>
      <c r="BK424" s="147">
        <f>ROUND(I424*H424,2)</f>
        <v>0</v>
      </c>
      <c r="BL424" s="18" t="s">
        <v>129</v>
      </c>
      <c r="BM424" s="146" t="s">
        <v>704</v>
      </c>
    </row>
    <row r="425" spans="1:65" s="2" customFormat="1" ht="10.199999999999999">
      <c r="A425" s="33"/>
      <c r="B425" s="34"/>
      <c r="C425" s="33"/>
      <c r="D425" s="148" t="s">
        <v>131</v>
      </c>
      <c r="E425" s="33"/>
      <c r="F425" s="149" t="s">
        <v>705</v>
      </c>
      <c r="G425" s="33"/>
      <c r="H425" s="33"/>
      <c r="I425" s="150"/>
      <c r="J425" s="33"/>
      <c r="K425" s="33"/>
      <c r="L425" s="34"/>
      <c r="M425" s="151"/>
      <c r="N425" s="152"/>
      <c r="O425" s="54"/>
      <c r="P425" s="54"/>
      <c r="Q425" s="54"/>
      <c r="R425" s="54"/>
      <c r="S425" s="54"/>
      <c r="T425" s="55"/>
      <c r="U425" s="33"/>
      <c r="V425" s="33"/>
      <c r="W425" s="33"/>
      <c r="X425" s="33"/>
      <c r="Y425" s="33"/>
      <c r="Z425" s="33"/>
      <c r="AA425" s="33"/>
      <c r="AB425" s="33"/>
      <c r="AC425" s="33"/>
      <c r="AD425" s="33"/>
      <c r="AE425" s="33"/>
      <c r="AT425" s="18" t="s">
        <v>131</v>
      </c>
      <c r="AU425" s="18" t="s">
        <v>82</v>
      </c>
    </row>
    <row r="426" spans="1:65" s="2" customFormat="1" ht="24.15" customHeight="1">
      <c r="A426" s="33"/>
      <c r="B426" s="134"/>
      <c r="C426" s="135" t="s">
        <v>706</v>
      </c>
      <c r="D426" s="135" t="s">
        <v>124</v>
      </c>
      <c r="E426" s="136" t="s">
        <v>707</v>
      </c>
      <c r="F426" s="137" t="s">
        <v>708</v>
      </c>
      <c r="G426" s="138" t="s">
        <v>297</v>
      </c>
      <c r="H426" s="139">
        <v>1578.3389999999999</v>
      </c>
      <c r="I426" s="140"/>
      <c r="J426" s="141">
        <f>ROUND(I426*H426,2)</f>
        <v>0</v>
      </c>
      <c r="K426" s="137" t="s">
        <v>128</v>
      </c>
      <c r="L426" s="34"/>
      <c r="M426" s="142" t="s">
        <v>3</v>
      </c>
      <c r="N426" s="143" t="s">
        <v>43</v>
      </c>
      <c r="O426" s="54"/>
      <c r="P426" s="144">
        <f>O426*H426</f>
        <v>0</v>
      </c>
      <c r="Q426" s="144">
        <v>0</v>
      </c>
      <c r="R426" s="144">
        <f>Q426*H426</f>
        <v>0</v>
      </c>
      <c r="S426" s="144">
        <v>0</v>
      </c>
      <c r="T426" s="145">
        <f>S426*H426</f>
        <v>0</v>
      </c>
      <c r="U426" s="33"/>
      <c r="V426" s="33"/>
      <c r="W426" s="33"/>
      <c r="X426" s="33"/>
      <c r="Y426" s="33"/>
      <c r="Z426" s="33"/>
      <c r="AA426" s="33"/>
      <c r="AB426" s="33"/>
      <c r="AC426" s="33"/>
      <c r="AD426" s="33"/>
      <c r="AE426" s="33"/>
      <c r="AR426" s="146" t="s">
        <v>129</v>
      </c>
      <c r="AT426" s="146" t="s">
        <v>124</v>
      </c>
      <c r="AU426" s="146" t="s">
        <v>82</v>
      </c>
      <c r="AY426" s="18" t="s">
        <v>122</v>
      </c>
      <c r="BE426" s="147">
        <f>IF(N426="základní",J426,0)</f>
        <v>0</v>
      </c>
      <c r="BF426" s="147">
        <f>IF(N426="snížená",J426,0)</f>
        <v>0</v>
      </c>
      <c r="BG426" s="147">
        <f>IF(N426="zákl. přenesená",J426,0)</f>
        <v>0</v>
      </c>
      <c r="BH426" s="147">
        <f>IF(N426="sníž. přenesená",J426,0)</f>
        <v>0</v>
      </c>
      <c r="BI426" s="147">
        <f>IF(N426="nulová",J426,0)</f>
        <v>0</v>
      </c>
      <c r="BJ426" s="18" t="s">
        <v>80</v>
      </c>
      <c r="BK426" s="147">
        <f>ROUND(I426*H426,2)</f>
        <v>0</v>
      </c>
      <c r="BL426" s="18" t="s">
        <v>129</v>
      </c>
      <c r="BM426" s="146" t="s">
        <v>709</v>
      </c>
    </row>
    <row r="427" spans="1:65" s="2" customFormat="1" ht="10.199999999999999">
      <c r="A427" s="33"/>
      <c r="B427" s="34"/>
      <c r="C427" s="33"/>
      <c r="D427" s="148" t="s">
        <v>131</v>
      </c>
      <c r="E427" s="33"/>
      <c r="F427" s="149" t="s">
        <v>710</v>
      </c>
      <c r="G427" s="33"/>
      <c r="H427" s="33"/>
      <c r="I427" s="150"/>
      <c r="J427" s="33"/>
      <c r="K427" s="33"/>
      <c r="L427" s="34"/>
      <c r="M427" s="151"/>
      <c r="N427" s="152"/>
      <c r="O427" s="54"/>
      <c r="P427" s="54"/>
      <c r="Q427" s="54"/>
      <c r="R427" s="54"/>
      <c r="S427" s="54"/>
      <c r="T427" s="55"/>
      <c r="U427" s="33"/>
      <c r="V427" s="33"/>
      <c r="W427" s="33"/>
      <c r="X427" s="33"/>
      <c r="Y427" s="33"/>
      <c r="Z427" s="33"/>
      <c r="AA427" s="33"/>
      <c r="AB427" s="33"/>
      <c r="AC427" s="33"/>
      <c r="AD427" s="33"/>
      <c r="AE427" s="33"/>
      <c r="AT427" s="18" t="s">
        <v>131</v>
      </c>
      <c r="AU427" s="18" t="s">
        <v>82</v>
      </c>
    </row>
    <row r="428" spans="1:65" s="14" customFormat="1" ht="10.199999999999999">
      <c r="B428" s="161"/>
      <c r="D428" s="154" t="s">
        <v>133</v>
      </c>
      <c r="F428" s="163" t="s">
        <v>711</v>
      </c>
      <c r="H428" s="164">
        <v>1578.3389999999999</v>
      </c>
      <c r="I428" s="165"/>
      <c r="L428" s="161"/>
      <c r="M428" s="166"/>
      <c r="N428" s="167"/>
      <c r="O428" s="167"/>
      <c r="P428" s="167"/>
      <c r="Q428" s="167"/>
      <c r="R428" s="167"/>
      <c r="S428" s="167"/>
      <c r="T428" s="168"/>
      <c r="AT428" s="162" t="s">
        <v>133</v>
      </c>
      <c r="AU428" s="162" t="s">
        <v>82</v>
      </c>
      <c r="AV428" s="14" t="s">
        <v>82</v>
      </c>
      <c r="AW428" s="14" t="s">
        <v>4</v>
      </c>
      <c r="AX428" s="14" t="s">
        <v>80</v>
      </c>
      <c r="AY428" s="162" t="s">
        <v>122</v>
      </c>
    </row>
    <row r="429" spans="1:65" s="2" customFormat="1" ht="24.15" customHeight="1">
      <c r="A429" s="33"/>
      <c r="B429" s="134"/>
      <c r="C429" s="135" t="s">
        <v>712</v>
      </c>
      <c r="D429" s="135" t="s">
        <v>124</v>
      </c>
      <c r="E429" s="136" t="s">
        <v>713</v>
      </c>
      <c r="F429" s="137" t="s">
        <v>296</v>
      </c>
      <c r="G429" s="138" t="s">
        <v>297</v>
      </c>
      <c r="H429" s="139">
        <v>180.4</v>
      </c>
      <c r="I429" s="140"/>
      <c r="J429" s="141">
        <f>ROUND(I429*H429,2)</f>
        <v>0</v>
      </c>
      <c r="K429" s="137" t="s">
        <v>128</v>
      </c>
      <c r="L429" s="34"/>
      <c r="M429" s="142" t="s">
        <v>3</v>
      </c>
      <c r="N429" s="143" t="s">
        <v>43</v>
      </c>
      <c r="O429" s="54"/>
      <c r="P429" s="144">
        <f>O429*H429</f>
        <v>0</v>
      </c>
      <c r="Q429" s="144">
        <v>0</v>
      </c>
      <c r="R429" s="144">
        <f>Q429*H429</f>
        <v>0</v>
      </c>
      <c r="S429" s="144">
        <v>0</v>
      </c>
      <c r="T429" s="145">
        <f>S429*H429</f>
        <v>0</v>
      </c>
      <c r="U429" s="33"/>
      <c r="V429" s="33"/>
      <c r="W429" s="33"/>
      <c r="X429" s="33"/>
      <c r="Y429" s="33"/>
      <c r="Z429" s="33"/>
      <c r="AA429" s="33"/>
      <c r="AB429" s="33"/>
      <c r="AC429" s="33"/>
      <c r="AD429" s="33"/>
      <c r="AE429" s="33"/>
      <c r="AR429" s="146" t="s">
        <v>129</v>
      </c>
      <c r="AT429" s="146" t="s">
        <v>124</v>
      </c>
      <c r="AU429" s="146" t="s">
        <v>82</v>
      </c>
      <c r="AY429" s="18" t="s">
        <v>122</v>
      </c>
      <c r="BE429" s="147">
        <f>IF(N429="základní",J429,0)</f>
        <v>0</v>
      </c>
      <c r="BF429" s="147">
        <f>IF(N429="snížená",J429,0)</f>
        <v>0</v>
      </c>
      <c r="BG429" s="147">
        <f>IF(N429="zákl. přenesená",J429,0)</f>
        <v>0</v>
      </c>
      <c r="BH429" s="147">
        <f>IF(N429="sníž. přenesená",J429,0)</f>
        <v>0</v>
      </c>
      <c r="BI429" s="147">
        <f>IF(N429="nulová",J429,0)</f>
        <v>0</v>
      </c>
      <c r="BJ429" s="18" t="s">
        <v>80</v>
      </c>
      <c r="BK429" s="147">
        <f>ROUND(I429*H429,2)</f>
        <v>0</v>
      </c>
      <c r="BL429" s="18" t="s">
        <v>129</v>
      </c>
      <c r="BM429" s="146" t="s">
        <v>714</v>
      </c>
    </row>
    <row r="430" spans="1:65" s="2" customFormat="1" ht="10.199999999999999">
      <c r="A430" s="33"/>
      <c r="B430" s="34"/>
      <c r="C430" s="33"/>
      <c r="D430" s="148" t="s">
        <v>131</v>
      </c>
      <c r="E430" s="33"/>
      <c r="F430" s="149" t="s">
        <v>715</v>
      </c>
      <c r="G430" s="33"/>
      <c r="H430" s="33"/>
      <c r="I430" s="150"/>
      <c r="J430" s="33"/>
      <c r="K430" s="33"/>
      <c r="L430" s="34"/>
      <c r="M430" s="151"/>
      <c r="N430" s="152"/>
      <c r="O430" s="54"/>
      <c r="P430" s="54"/>
      <c r="Q430" s="54"/>
      <c r="R430" s="54"/>
      <c r="S430" s="54"/>
      <c r="T430" s="55"/>
      <c r="U430" s="33"/>
      <c r="V430" s="33"/>
      <c r="W430" s="33"/>
      <c r="X430" s="33"/>
      <c r="Y430" s="33"/>
      <c r="Z430" s="33"/>
      <c r="AA430" s="33"/>
      <c r="AB430" s="33"/>
      <c r="AC430" s="33"/>
      <c r="AD430" s="33"/>
      <c r="AE430" s="33"/>
      <c r="AT430" s="18" t="s">
        <v>131</v>
      </c>
      <c r="AU430" s="18" t="s">
        <v>82</v>
      </c>
    </row>
    <row r="431" spans="1:65" s="14" customFormat="1" ht="10.199999999999999">
      <c r="B431" s="161"/>
      <c r="D431" s="154" t="s">
        <v>133</v>
      </c>
      <c r="E431" s="162" t="s">
        <v>3</v>
      </c>
      <c r="F431" s="163" t="s">
        <v>716</v>
      </c>
      <c r="H431" s="164">
        <v>180.4</v>
      </c>
      <c r="I431" s="165"/>
      <c r="L431" s="161"/>
      <c r="M431" s="166"/>
      <c r="N431" s="167"/>
      <c r="O431" s="167"/>
      <c r="P431" s="167"/>
      <c r="Q431" s="167"/>
      <c r="R431" s="167"/>
      <c r="S431" s="167"/>
      <c r="T431" s="168"/>
      <c r="AT431" s="162" t="s">
        <v>133</v>
      </c>
      <c r="AU431" s="162" t="s">
        <v>82</v>
      </c>
      <c r="AV431" s="14" t="s">
        <v>82</v>
      </c>
      <c r="AW431" s="14" t="s">
        <v>33</v>
      </c>
      <c r="AX431" s="14" t="s">
        <v>72</v>
      </c>
      <c r="AY431" s="162" t="s">
        <v>122</v>
      </c>
    </row>
    <row r="432" spans="1:65" s="2" customFormat="1" ht="24.15" customHeight="1">
      <c r="A432" s="33"/>
      <c r="B432" s="134"/>
      <c r="C432" s="135" t="s">
        <v>717</v>
      </c>
      <c r="D432" s="135" t="s">
        <v>124</v>
      </c>
      <c r="E432" s="136" t="s">
        <v>718</v>
      </c>
      <c r="F432" s="137" t="s">
        <v>719</v>
      </c>
      <c r="G432" s="138" t="s">
        <v>297</v>
      </c>
      <c r="H432" s="139">
        <v>40.18</v>
      </c>
      <c r="I432" s="140"/>
      <c r="J432" s="141">
        <f>ROUND(I432*H432,2)</f>
        <v>0</v>
      </c>
      <c r="K432" s="137" t="s">
        <v>128</v>
      </c>
      <c r="L432" s="34"/>
      <c r="M432" s="142" t="s">
        <v>3</v>
      </c>
      <c r="N432" s="143" t="s">
        <v>43</v>
      </c>
      <c r="O432" s="54"/>
      <c r="P432" s="144">
        <f>O432*H432</f>
        <v>0</v>
      </c>
      <c r="Q432" s="144">
        <v>0</v>
      </c>
      <c r="R432" s="144">
        <f>Q432*H432</f>
        <v>0</v>
      </c>
      <c r="S432" s="144">
        <v>0</v>
      </c>
      <c r="T432" s="145">
        <f>S432*H432</f>
        <v>0</v>
      </c>
      <c r="U432" s="33"/>
      <c r="V432" s="33"/>
      <c r="W432" s="33"/>
      <c r="X432" s="33"/>
      <c r="Y432" s="33"/>
      <c r="Z432" s="33"/>
      <c r="AA432" s="33"/>
      <c r="AB432" s="33"/>
      <c r="AC432" s="33"/>
      <c r="AD432" s="33"/>
      <c r="AE432" s="33"/>
      <c r="AR432" s="146" t="s">
        <v>129</v>
      </c>
      <c r="AT432" s="146" t="s">
        <v>124</v>
      </c>
      <c r="AU432" s="146" t="s">
        <v>82</v>
      </c>
      <c r="AY432" s="18" t="s">
        <v>122</v>
      </c>
      <c r="BE432" s="147">
        <f>IF(N432="základní",J432,0)</f>
        <v>0</v>
      </c>
      <c r="BF432" s="147">
        <f>IF(N432="snížená",J432,0)</f>
        <v>0</v>
      </c>
      <c r="BG432" s="147">
        <f>IF(N432="zákl. přenesená",J432,0)</f>
        <v>0</v>
      </c>
      <c r="BH432" s="147">
        <f>IF(N432="sníž. přenesená",J432,0)</f>
        <v>0</v>
      </c>
      <c r="BI432" s="147">
        <f>IF(N432="nulová",J432,0)</f>
        <v>0</v>
      </c>
      <c r="BJ432" s="18" t="s">
        <v>80</v>
      </c>
      <c r="BK432" s="147">
        <f>ROUND(I432*H432,2)</f>
        <v>0</v>
      </c>
      <c r="BL432" s="18" t="s">
        <v>129</v>
      </c>
      <c r="BM432" s="146" t="s">
        <v>720</v>
      </c>
    </row>
    <row r="433" spans="1:65" s="2" customFormat="1" ht="10.199999999999999">
      <c r="A433" s="33"/>
      <c r="B433" s="34"/>
      <c r="C433" s="33"/>
      <c r="D433" s="148" t="s">
        <v>131</v>
      </c>
      <c r="E433" s="33"/>
      <c r="F433" s="149" t="s">
        <v>721</v>
      </c>
      <c r="G433" s="33"/>
      <c r="H433" s="33"/>
      <c r="I433" s="150"/>
      <c r="J433" s="33"/>
      <c r="K433" s="33"/>
      <c r="L433" s="34"/>
      <c r="M433" s="151"/>
      <c r="N433" s="152"/>
      <c r="O433" s="54"/>
      <c r="P433" s="54"/>
      <c r="Q433" s="54"/>
      <c r="R433" s="54"/>
      <c r="S433" s="54"/>
      <c r="T433" s="55"/>
      <c r="U433" s="33"/>
      <c r="V433" s="33"/>
      <c r="W433" s="33"/>
      <c r="X433" s="33"/>
      <c r="Y433" s="33"/>
      <c r="Z433" s="33"/>
      <c r="AA433" s="33"/>
      <c r="AB433" s="33"/>
      <c r="AC433" s="33"/>
      <c r="AD433" s="33"/>
      <c r="AE433" s="33"/>
      <c r="AT433" s="18" t="s">
        <v>131</v>
      </c>
      <c r="AU433" s="18" t="s">
        <v>82</v>
      </c>
    </row>
    <row r="434" spans="1:65" s="14" customFormat="1" ht="10.199999999999999">
      <c r="B434" s="161"/>
      <c r="D434" s="154" t="s">
        <v>133</v>
      </c>
      <c r="E434" s="162" t="s">
        <v>3</v>
      </c>
      <c r="F434" s="163" t="s">
        <v>722</v>
      </c>
      <c r="H434" s="164">
        <v>40.18</v>
      </c>
      <c r="I434" s="165"/>
      <c r="L434" s="161"/>
      <c r="M434" s="166"/>
      <c r="N434" s="167"/>
      <c r="O434" s="167"/>
      <c r="P434" s="167"/>
      <c r="Q434" s="167"/>
      <c r="R434" s="167"/>
      <c r="S434" s="167"/>
      <c r="T434" s="168"/>
      <c r="AT434" s="162" t="s">
        <v>133</v>
      </c>
      <c r="AU434" s="162" t="s">
        <v>82</v>
      </c>
      <c r="AV434" s="14" t="s">
        <v>82</v>
      </c>
      <c r="AW434" s="14" t="s">
        <v>33</v>
      </c>
      <c r="AX434" s="14" t="s">
        <v>72</v>
      </c>
      <c r="AY434" s="162" t="s">
        <v>122</v>
      </c>
    </row>
    <row r="435" spans="1:65" s="2" customFormat="1" ht="21.75" customHeight="1">
      <c r="A435" s="33"/>
      <c r="B435" s="134"/>
      <c r="C435" s="135" t="s">
        <v>723</v>
      </c>
      <c r="D435" s="135" t="s">
        <v>124</v>
      </c>
      <c r="E435" s="136" t="s">
        <v>724</v>
      </c>
      <c r="F435" s="137" t="s">
        <v>725</v>
      </c>
      <c r="G435" s="138" t="s">
        <v>297</v>
      </c>
      <c r="H435" s="139">
        <v>4.8970000000000002</v>
      </c>
      <c r="I435" s="140"/>
      <c r="J435" s="141">
        <f>ROUND(I435*H435,2)</f>
        <v>0</v>
      </c>
      <c r="K435" s="137" t="s">
        <v>128</v>
      </c>
      <c r="L435" s="34"/>
      <c r="M435" s="142" t="s">
        <v>3</v>
      </c>
      <c r="N435" s="143" t="s">
        <v>43</v>
      </c>
      <c r="O435" s="54"/>
      <c r="P435" s="144">
        <f>O435*H435</f>
        <v>0</v>
      </c>
      <c r="Q435" s="144">
        <v>0</v>
      </c>
      <c r="R435" s="144">
        <f>Q435*H435</f>
        <v>0</v>
      </c>
      <c r="S435" s="144">
        <v>0</v>
      </c>
      <c r="T435" s="145">
        <f>S435*H435</f>
        <v>0</v>
      </c>
      <c r="U435" s="33"/>
      <c r="V435" s="33"/>
      <c r="W435" s="33"/>
      <c r="X435" s="33"/>
      <c r="Y435" s="33"/>
      <c r="Z435" s="33"/>
      <c r="AA435" s="33"/>
      <c r="AB435" s="33"/>
      <c r="AC435" s="33"/>
      <c r="AD435" s="33"/>
      <c r="AE435" s="33"/>
      <c r="AR435" s="146" t="s">
        <v>129</v>
      </c>
      <c r="AT435" s="146" t="s">
        <v>124</v>
      </c>
      <c r="AU435" s="146" t="s">
        <v>82</v>
      </c>
      <c r="AY435" s="18" t="s">
        <v>122</v>
      </c>
      <c r="BE435" s="147">
        <f>IF(N435="základní",J435,0)</f>
        <v>0</v>
      </c>
      <c r="BF435" s="147">
        <f>IF(N435="snížená",J435,0)</f>
        <v>0</v>
      </c>
      <c r="BG435" s="147">
        <f>IF(N435="zákl. přenesená",J435,0)</f>
        <v>0</v>
      </c>
      <c r="BH435" s="147">
        <f>IF(N435="sníž. přenesená",J435,0)</f>
        <v>0</v>
      </c>
      <c r="BI435" s="147">
        <f>IF(N435="nulová",J435,0)</f>
        <v>0</v>
      </c>
      <c r="BJ435" s="18" t="s">
        <v>80</v>
      </c>
      <c r="BK435" s="147">
        <f>ROUND(I435*H435,2)</f>
        <v>0</v>
      </c>
      <c r="BL435" s="18" t="s">
        <v>129</v>
      </c>
      <c r="BM435" s="146" t="s">
        <v>726</v>
      </c>
    </row>
    <row r="436" spans="1:65" s="2" customFormat="1" ht="10.199999999999999">
      <c r="A436" s="33"/>
      <c r="B436" s="34"/>
      <c r="C436" s="33"/>
      <c r="D436" s="148" t="s">
        <v>131</v>
      </c>
      <c r="E436" s="33"/>
      <c r="F436" s="149" t="s">
        <v>727</v>
      </c>
      <c r="G436" s="33"/>
      <c r="H436" s="33"/>
      <c r="I436" s="150"/>
      <c r="J436" s="33"/>
      <c r="K436" s="33"/>
      <c r="L436" s="34"/>
      <c r="M436" s="151"/>
      <c r="N436" s="152"/>
      <c r="O436" s="54"/>
      <c r="P436" s="54"/>
      <c r="Q436" s="54"/>
      <c r="R436" s="54"/>
      <c r="S436" s="54"/>
      <c r="T436" s="55"/>
      <c r="U436" s="33"/>
      <c r="V436" s="33"/>
      <c r="W436" s="33"/>
      <c r="X436" s="33"/>
      <c r="Y436" s="33"/>
      <c r="Z436" s="33"/>
      <c r="AA436" s="33"/>
      <c r="AB436" s="33"/>
      <c r="AC436" s="33"/>
      <c r="AD436" s="33"/>
      <c r="AE436" s="33"/>
      <c r="AT436" s="18" t="s">
        <v>131</v>
      </c>
      <c r="AU436" s="18" t="s">
        <v>82</v>
      </c>
    </row>
    <row r="437" spans="1:65" s="2" customFormat="1" ht="24.15" customHeight="1">
      <c r="A437" s="33"/>
      <c r="B437" s="134"/>
      <c r="C437" s="135" t="s">
        <v>728</v>
      </c>
      <c r="D437" s="135" t="s">
        <v>124</v>
      </c>
      <c r="E437" s="136" t="s">
        <v>729</v>
      </c>
      <c r="F437" s="137" t="s">
        <v>730</v>
      </c>
      <c r="G437" s="138" t="s">
        <v>297</v>
      </c>
      <c r="H437" s="139">
        <v>34.279000000000003</v>
      </c>
      <c r="I437" s="140"/>
      <c r="J437" s="141">
        <f>ROUND(I437*H437,2)</f>
        <v>0</v>
      </c>
      <c r="K437" s="137" t="s">
        <v>128</v>
      </c>
      <c r="L437" s="34"/>
      <c r="M437" s="142" t="s">
        <v>3</v>
      </c>
      <c r="N437" s="143" t="s">
        <v>43</v>
      </c>
      <c r="O437" s="54"/>
      <c r="P437" s="144">
        <f>O437*H437</f>
        <v>0</v>
      </c>
      <c r="Q437" s="144">
        <v>0</v>
      </c>
      <c r="R437" s="144">
        <f>Q437*H437</f>
        <v>0</v>
      </c>
      <c r="S437" s="144">
        <v>0</v>
      </c>
      <c r="T437" s="145">
        <f>S437*H437</f>
        <v>0</v>
      </c>
      <c r="U437" s="33"/>
      <c r="V437" s="33"/>
      <c r="W437" s="33"/>
      <c r="X437" s="33"/>
      <c r="Y437" s="33"/>
      <c r="Z437" s="33"/>
      <c r="AA437" s="33"/>
      <c r="AB437" s="33"/>
      <c r="AC437" s="33"/>
      <c r="AD437" s="33"/>
      <c r="AE437" s="33"/>
      <c r="AR437" s="146" t="s">
        <v>129</v>
      </c>
      <c r="AT437" s="146" t="s">
        <v>124</v>
      </c>
      <c r="AU437" s="146" t="s">
        <v>82</v>
      </c>
      <c r="AY437" s="18" t="s">
        <v>122</v>
      </c>
      <c r="BE437" s="147">
        <f>IF(N437="základní",J437,0)</f>
        <v>0</v>
      </c>
      <c r="BF437" s="147">
        <f>IF(N437="snížená",J437,0)</f>
        <v>0</v>
      </c>
      <c r="BG437" s="147">
        <f>IF(N437="zákl. přenesená",J437,0)</f>
        <v>0</v>
      </c>
      <c r="BH437" s="147">
        <f>IF(N437="sníž. přenesená",J437,0)</f>
        <v>0</v>
      </c>
      <c r="BI437" s="147">
        <f>IF(N437="nulová",J437,0)</f>
        <v>0</v>
      </c>
      <c r="BJ437" s="18" t="s">
        <v>80</v>
      </c>
      <c r="BK437" s="147">
        <f>ROUND(I437*H437,2)</f>
        <v>0</v>
      </c>
      <c r="BL437" s="18" t="s">
        <v>129</v>
      </c>
      <c r="BM437" s="146" t="s">
        <v>731</v>
      </c>
    </row>
    <row r="438" spans="1:65" s="2" customFormat="1" ht="10.199999999999999">
      <c r="A438" s="33"/>
      <c r="B438" s="34"/>
      <c r="C438" s="33"/>
      <c r="D438" s="148" t="s">
        <v>131</v>
      </c>
      <c r="E438" s="33"/>
      <c r="F438" s="149" t="s">
        <v>732</v>
      </c>
      <c r="G438" s="33"/>
      <c r="H438" s="33"/>
      <c r="I438" s="150"/>
      <c r="J438" s="33"/>
      <c r="K438" s="33"/>
      <c r="L438" s="34"/>
      <c r="M438" s="151"/>
      <c r="N438" s="152"/>
      <c r="O438" s="54"/>
      <c r="P438" s="54"/>
      <c r="Q438" s="54"/>
      <c r="R438" s="54"/>
      <c r="S438" s="54"/>
      <c r="T438" s="55"/>
      <c r="U438" s="33"/>
      <c r="V438" s="33"/>
      <c r="W438" s="33"/>
      <c r="X438" s="33"/>
      <c r="Y438" s="33"/>
      <c r="Z438" s="33"/>
      <c r="AA438" s="33"/>
      <c r="AB438" s="33"/>
      <c r="AC438" s="33"/>
      <c r="AD438" s="33"/>
      <c r="AE438" s="33"/>
      <c r="AT438" s="18" t="s">
        <v>131</v>
      </c>
      <c r="AU438" s="18" t="s">
        <v>82</v>
      </c>
    </row>
    <row r="439" spans="1:65" s="14" customFormat="1" ht="10.199999999999999">
      <c r="B439" s="161"/>
      <c r="D439" s="154" t="s">
        <v>133</v>
      </c>
      <c r="F439" s="163" t="s">
        <v>733</v>
      </c>
      <c r="H439" s="164">
        <v>34.279000000000003</v>
      </c>
      <c r="I439" s="165"/>
      <c r="L439" s="161"/>
      <c r="M439" s="166"/>
      <c r="N439" s="167"/>
      <c r="O439" s="167"/>
      <c r="P439" s="167"/>
      <c r="Q439" s="167"/>
      <c r="R439" s="167"/>
      <c r="S439" s="167"/>
      <c r="T439" s="168"/>
      <c r="AT439" s="162" t="s">
        <v>133</v>
      </c>
      <c r="AU439" s="162" t="s">
        <v>82</v>
      </c>
      <c r="AV439" s="14" t="s">
        <v>82</v>
      </c>
      <c r="AW439" s="14" t="s">
        <v>4</v>
      </c>
      <c r="AX439" s="14" t="s">
        <v>80</v>
      </c>
      <c r="AY439" s="162" t="s">
        <v>122</v>
      </c>
    </row>
    <row r="440" spans="1:65" s="2" customFormat="1" ht="16.5" customHeight="1">
      <c r="A440" s="33"/>
      <c r="B440" s="134"/>
      <c r="C440" s="135" t="s">
        <v>734</v>
      </c>
      <c r="D440" s="135" t="s">
        <v>124</v>
      </c>
      <c r="E440" s="136" t="s">
        <v>735</v>
      </c>
      <c r="F440" s="137" t="s">
        <v>736</v>
      </c>
      <c r="G440" s="138" t="s">
        <v>297</v>
      </c>
      <c r="H440" s="139">
        <v>4.8970000000000002</v>
      </c>
      <c r="I440" s="140"/>
      <c r="J440" s="141">
        <f>ROUND(I440*H440,2)</f>
        <v>0</v>
      </c>
      <c r="K440" s="137" t="s">
        <v>3</v>
      </c>
      <c r="L440" s="34"/>
      <c r="M440" s="142" t="s">
        <v>3</v>
      </c>
      <c r="N440" s="143" t="s">
        <v>43</v>
      </c>
      <c r="O440" s="54"/>
      <c r="P440" s="144">
        <f>O440*H440</f>
        <v>0</v>
      </c>
      <c r="Q440" s="144">
        <v>0</v>
      </c>
      <c r="R440" s="144">
        <f>Q440*H440</f>
        <v>0</v>
      </c>
      <c r="S440" s="144">
        <v>0</v>
      </c>
      <c r="T440" s="145">
        <f>S440*H440</f>
        <v>0</v>
      </c>
      <c r="U440" s="33"/>
      <c r="V440" s="33"/>
      <c r="W440" s="33"/>
      <c r="X440" s="33"/>
      <c r="Y440" s="33"/>
      <c r="Z440" s="33"/>
      <c r="AA440" s="33"/>
      <c r="AB440" s="33"/>
      <c r="AC440" s="33"/>
      <c r="AD440" s="33"/>
      <c r="AE440" s="33"/>
      <c r="AR440" s="146" t="s">
        <v>129</v>
      </c>
      <c r="AT440" s="146" t="s">
        <v>124</v>
      </c>
      <c r="AU440" s="146" t="s">
        <v>82</v>
      </c>
      <c r="AY440" s="18" t="s">
        <v>122</v>
      </c>
      <c r="BE440" s="147">
        <f>IF(N440="základní",J440,0)</f>
        <v>0</v>
      </c>
      <c r="BF440" s="147">
        <f>IF(N440="snížená",J440,0)</f>
        <v>0</v>
      </c>
      <c r="BG440" s="147">
        <f>IF(N440="zákl. přenesená",J440,0)</f>
        <v>0</v>
      </c>
      <c r="BH440" s="147">
        <f>IF(N440="sníž. přenesená",J440,0)</f>
        <v>0</v>
      </c>
      <c r="BI440" s="147">
        <f>IF(N440="nulová",J440,0)</f>
        <v>0</v>
      </c>
      <c r="BJ440" s="18" t="s">
        <v>80</v>
      </c>
      <c r="BK440" s="147">
        <f>ROUND(I440*H440,2)</f>
        <v>0</v>
      </c>
      <c r="BL440" s="18" t="s">
        <v>129</v>
      </c>
      <c r="BM440" s="146" t="s">
        <v>737</v>
      </c>
    </row>
    <row r="441" spans="1:65" s="14" customFormat="1" ht="10.199999999999999">
      <c r="B441" s="161"/>
      <c r="D441" s="154" t="s">
        <v>133</v>
      </c>
      <c r="E441" s="162" t="s">
        <v>3</v>
      </c>
      <c r="F441" s="163" t="s">
        <v>738</v>
      </c>
      <c r="H441" s="164">
        <v>4.8970000000000002</v>
      </c>
      <c r="I441" s="165"/>
      <c r="L441" s="161"/>
      <c r="M441" s="166"/>
      <c r="N441" s="167"/>
      <c r="O441" s="167"/>
      <c r="P441" s="167"/>
      <c r="Q441" s="167"/>
      <c r="R441" s="167"/>
      <c r="S441" s="167"/>
      <c r="T441" s="168"/>
      <c r="AT441" s="162" t="s">
        <v>133</v>
      </c>
      <c r="AU441" s="162" t="s">
        <v>82</v>
      </c>
      <c r="AV441" s="14" t="s">
        <v>82</v>
      </c>
      <c r="AW441" s="14" t="s">
        <v>33</v>
      </c>
      <c r="AX441" s="14" t="s">
        <v>72</v>
      </c>
      <c r="AY441" s="162" t="s">
        <v>122</v>
      </c>
    </row>
    <row r="442" spans="1:65" s="12" customFormat="1" ht="22.8" customHeight="1">
      <c r="B442" s="121"/>
      <c r="D442" s="122" t="s">
        <v>71</v>
      </c>
      <c r="E442" s="132" t="s">
        <v>739</v>
      </c>
      <c r="F442" s="132" t="s">
        <v>740</v>
      </c>
      <c r="I442" s="124"/>
      <c r="J442" s="133">
        <f>BK442</f>
        <v>0</v>
      </c>
      <c r="L442" s="121"/>
      <c r="M442" s="126"/>
      <c r="N442" s="127"/>
      <c r="O442" s="127"/>
      <c r="P442" s="128">
        <f>SUM(P443:P446)</f>
        <v>0</v>
      </c>
      <c r="Q442" s="127"/>
      <c r="R442" s="128">
        <f>SUM(R443:R446)</f>
        <v>0</v>
      </c>
      <c r="S442" s="127"/>
      <c r="T442" s="129">
        <f>SUM(T443:T446)</f>
        <v>0</v>
      </c>
      <c r="AR442" s="122" t="s">
        <v>80</v>
      </c>
      <c r="AT442" s="130" t="s">
        <v>71</v>
      </c>
      <c r="AU442" s="130" t="s">
        <v>80</v>
      </c>
      <c r="AY442" s="122" t="s">
        <v>122</v>
      </c>
      <c r="BK442" s="131">
        <f>SUM(BK443:BK446)</f>
        <v>0</v>
      </c>
    </row>
    <row r="443" spans="1:65" s="2" customFormat="1" ht="24.15" customHeight="1">
      <c r="A443" s="33"/>
      <c r="B443" s="134"/>
      <c r="C443" s="135" t="s">
        <v>741</v>
      </c>
      <c r="D443" s="135" t="s">
        <v>124</v>
      </c>
      <c r="E443" s="136" t="s">
        <v>742</v>
      </c>
      <c r="F443" s="137" t="s">
        <v>743</v>
      </c>
      <c r="G443" s="138" t="s">
        <v>297</v>
      </c>
      <c r="H443" s="139">
        <v>309.46300000000002</v>
      </c>
      <c r="I443" s="140"/>
      <c r="J443" s="141">
        <f>ROUND(I443*H443,2)</f>
        <v>0</v>
      </c>
      <c r="K443" s="137" t="s">
        <v>128</v>
      </c>
      <c r="L443" s="34"/>
      <c r="M443" s="142" t="s">
        <v>3</v>
      </c>
      <c r="N443" s="143" t="s">
        <v>43</v>
      </c>
      <c r="O443" s="54"/>
      <c r="P443" s="144">
        <f>O443*H443</f>
        <v>0</v>
      </c>
      <c r="Q443" s="144">
        <v>0</v>
      </c>
      <c r="R443" s="144">
        <f>Q443*H443</f>
        <v>0</v>
      </c>
      <c r="S443" s="144">
        <v>0</v>
      </c>
      <c r="T443" s="145">
        <f>S443*H443</f>
        <v>0</v>
      </c>
      <c r="U443" s="33"/>
      <c r="V443" s="33"/>
      <c r="W443" s="33"/>
      <c r="X443" s="33"/>
      <c r="Y443" s="33"/>
      <c r="Z443" s="33"/>
      <c r="AA443" s="33"/>
      <c r="AB443" s="33"/>
      <c r="AC443" s="33"/>
      <c r="AD443" s="33"/>
      <c r="AE443" s="33"/>
      <c r="AR443" s="146" t="s">
        <v>129</v>
      </c>
      <c r="AT443" s="146" t="s">
        <v>124</v>
      </c>
      <c r="AU443" s="146" t="s">
        <v>82</v>
      </c>
      <c r="AY443" s="18" t="s">
        <v>122</v>
      </c>
      <c r="BE443" s="147">
        <f>IF(N443="základní",J443,0)</f>
        <v>0</v>
      </c>
      <c r="BF443" s="147">
        <f>IF(N443="snížená",J443,0)</f>
        <v>0</v>
      </c>
      <c r="BG443" s="147">
        <f>IF(N443="zákl. přenesená",J443,0)</f>
        <v>0</v>
      </c>
      <c r="BH443" s="147">
        <f>IF(N443="sníž. přenesená",J443,0)</f>
        <v>0</v>
      </c>
      <c r="BI443" s="147">
        <f>IF(N443="nulová",J443,0)</f>
        <v>0</v>
      </c>
      <c r="BJ443" s="18" t="s">
        <v>80</v>
      </c>
      <c r="BK443" s="147">
        <f>ROUND(I443*H443,2)</f>
        <v>0</v>
      </c>
      <c r="BL443" s="18" t="s">
        <v>129</v>
      </c>
      <c r="BM443" s="146" t="s">
        <v>744</v>
      </c>
    </row>
    <row r="444" spans="1:65" s="2" customFormat="1" ht="10.199999999999999">
      <c r="A444" s="33"/>
      <c r="B444" s="34"/>
      <c r="C444" s="33"/>
      <c r="D444" s="148" t="s">
        <v>131</v>
      </c>
      <c r="E444" s="33"/>
      <c r="F444" s="149" t="s">
        <v>745</v>
      </c>
      <c r="G444" s="33"/>
      <c r="H444" s="33"/>
      <c r="I444" s="150"/>
      <c r="J444" s="33"/>
      <c r="K444" s="33"/>
      <c r="L444" s="34"/>
      <c r="M444" s="151"/>
      <c r="N444" s="152"/>
      <c r="O444" s="54"/>
      <c r="P444" s="54"/>
      <c r="Q444" s="54"/>
      <c r="R444" s="54"/>
      <c r="S444" s="54"/>
      <c r="T444" s="55"/>
      <c r="U444" s="33"/>
      <c r="V444" s="33"/>
      <c r="W444" s="33"/>
      <c r="X444" s="33"/>
      <c r="Y444" s="33"/>
      <c r="Z444" s="33"/>
      <c r="AA444" s="33"/>
      <c r="AB444" s="33"/>
      <c r="AC444" s="33"/>
      <c r="AD444" s="33"/>
      <c r="AE444" s="33"/>
      <c r="AT444" s="18" t="s">
        <v>131</v>
      </c>
      <c r="AU444" s="18" t="s">
        <v>82</v>
      </c>
    </row>
    <row r="445" spans="1:65" s="2" customFormat="1" ht="24.15" customHeight="1">
      <c r="A445" s="33"/>
      <c r="B445" s="134"/>
      <c r="C445" s="135" t="s">
        <v>746</v>
      </c>
      <c r="D445" s="135" t="s">
        <v>124</v>
      </c>
      <c r="E445" s="136" t="s">
        <v>747</v>
      </c>
      <c r="F445" s="137" t="s">
        <v>748</v>
      </c>
      <c r="G445" s="138" t="s">
        <v>297</v>
      </c>
      <c r="H445" s="139">
        <v>309.46300000000002</v>
      </c>
      <c r="I445" s="140"/>
      <c r="J445" s="141">
        <f>ROUND(I445*H445,2)</f>
        <v>0</v>
      </c>
      <c r="K445" s="137" t="s">
        <v>128</v>
      </c>
      <c r="L445" s="34"/>
      <c r="M445" s="142" t="s">
        <v>3</v>
      </c>
      <c r="N445" s="143" t="s">
        <v>43</v>
      </c>
      <c r="O445" s="54"/>
      <c r="P445" s="144">
        <f>O445*H445</f>
        <v>0</v>
      </c>
      <c r="Q445" s="144">
        <v>0</v>
      </c>
      <c r="R445" s="144">
        <f>Q445*H445</f>
        <v>0</v>
      </c>
      <c r="S445" s="144">
        <v>0</v>
      </c>
      <c r="T445" s="145">
        <f>S445*H445</f>
        <v>0</v>
      </c>
      <c r="U445" s="33"/>
      <c r="V445" s="33"/>
      <c r="W445" s="33"/>
      <c r="X445" s="33"/>
      <c r="Y445" s="33"/>
      <c r="Z445" s="33"/>
      <c r="AA445" s="33"/>
      <c r="AB445" s="33"/>
      <c r="AC445" s="33"/>
      <c r="AD445" s="33"/>
      <c r="AE445" s="33"/>
      <c r="AR445" s="146" t="s">
        <v>129</v>
      </c>
      <c r="AT445" s="146" t="s">
        <v>124</v>
      </c>
      <c r="AU445" s="146" t="s">
        <v>82</v>
      </c>
      <c r="AY445" s="18" t="s">
        <v>122</v>
      </c>
      <c r="BE445" s="147">
        <f>IF(N445="základní",J445,0)</f>
        <v>0</v>
      </c>
      <c r="BF445" s="147">
        <f>IF(N445="snížená",J445,0)</f>
        <v>0</v>
      </c>
      <c r="BG445" s="147">
        <f>IF(N445="zákl. přenesená",J445,0)</f>
        <v>0</v>
      </c>
      <c r="BH445" s="147">
        <f>IF(N445="sníž. přenesená",J445,0)</f>
        <v>0</v>
      </c>
      <c r="BI445" s="147">
        <f>IF(N445="nulová",J445,0)</f>
        <v>0</v>
      </c>
      <c r="BJ445" s="18" t="s">
        <v>80</v>
      </c>
      <c r="BK445" s="147">
        <f>ROUND(I445*H445,2)</f>
        <v>0</v>
      </c>
      <c r="BL445" s="18" t="s">
        <v>129</v>
      </c>
      <c r="BM445" s="146" t="s">
        <v>749</v>
      </c>
    </row>
    <row r="446" spans="1:65" s="2" customFormat="1" ht="10.199999999999999">
      <c r="A446" s="33"/>
      <c r="B446" s="34"/>
      <c r="C446" s="33"/>
      <c r="D446" s="148" t="s">
        <v>131</v>
      </c>
      <c r="E446" s="33"/>
      <c r="F446" s="149" t="s">
        <v>750</v>
      </c>
      <c r="G446" s="33"/>
      <c r="H446" s="33"/>
      <c r="I446" s="150"/>
      <c r="J446" s="33"/>
      <c r="K446" s="33"/>
      <c r="L446" s="34"/>
      <c r="M446" s="151"/>
      <c r="N446" s="152"/>
      <c r="O446" s="54"/>
      <c r="P446" s="54"/>
      <c r="Q446" s="54"/>
      <c r="R446" s="54"/>
      <c r="S446" s="54"/>
      <c r="T446" s="55"/>
      <c r="U446" s="33"/>
      <c r="V446" s="33"/>
      <c r="W446" s="33"/>
      <c r="X446" s="33"/>
      <c r="Y446" s="33"/>
      <c r="Z446" s="33"/>
      <c r="AA446" s="33"/>
      <c r="AB446" s="33"/>
      <c r="AC446" s="33"/>
      <c r="AD446" s="33"/>
      <c r="AE446" s="33"/>
      <c r="AT446" s="18" t="s">
        <v>131</v>
      </c>
      <c r="AU446" s="18" t="s">
        <v>82</v>
      </c>
    </row>
    <row r="447" spans="1:65" s="12" customFormat="1" ht="25.95" customHeight="1">
      <c r="B447" s="121"/>
      <c r="D447" s="122" t="s">
        <v>71</v>
      </c>
      <c r="E447" s="123" t="s">
        <v>751</v>
      </c>
      <c r="F447" s="123" t="s">
        <v>752</v>
      </c>
      <c r="I447" s="124"/>
      <c r="J447" s="125">
        <f>BK447</f>
        <v>0</v>
      </c>
      <c r="L447" s="121"/>
      <c r="M447" s="126"/>
      <c r="N447" s="127"/>
      <c r="O447" s="127"/>
      <c r="P447" s="128">
        <f>P448</f>
        <v>0</v>
      </c>
      <c r="Q447" s="127"/>
      <c r="R447" s="128">
        <f>R448</f>
        <v>0.47386240000000007</v>
      </c>
      <c r="S447" s="127"/>
      <c r="T447" s="129">
        <f>T448</f>
        <v>0</v>
      </c>
      <c r="AR447" s="122" t="s">
        <v>82</v>
      </c>
      <c r="AT447" s="130" t="s">
        <v>71</v>
      </c>
      <c r="AU447" s="130" t="s">
        <v>72</v>
      </c>
      <c r="AY447" s="122" t="s">
        <v>122</v>
      </c>
      <c r="BK447" s="131">
        <f>BK448</f>
        <v>0</v>
      </c>
    </row>
    <row r="448" spans="1:65" s="12" customFormat="1" ht="22.8" customHeight="1">
      <c r="B448" s="121"/>
      <c r="D448" s="122" t="s">
        <v>71</v>
      </c>
      <c r="E448" s="132" t="s">
        <v>753</v>
      </c>
      <c r="F448" s="132" t="s">
        <v>754</v>
      </c>
      <c r="I448" s="124"/>
      <c r="J448" s="133">
        <f>BK448</f>
        <v>0</v>
      </c>
      <c r="L448" s="121"/>
      <c r="M448" s="126"/>
      <c r="N448" s="127"/>
      <c r="O448" s="127"/>
      <c r="P448" s="128">
        <f>SUM(P449:P456)</f>
        <v>0</v>
      </c>
      <c r="Q448" s="127"/>
      <c r="R448" s="128">
        <f>SUM(R449:R456)</f>
        <v>0.47386240000000007</v>
      </c>
      <c r="S448" s="127"/>
      <c r="T448" s="129">
        <f>SUM(T449:T456)</f>
        <v>0</v>
      </c>
      <c r="AR448" s="122" t="s">
        <v>82</v>
      </c>
      <c r="AT448" s="130" t="s">
        <v>71</v>
      </c>
      <c r="AU448" s="130" t="s">
        <v>80</v>
      </c>
      <c r="AY448" s="122" t="s">
        <v>122</v>
      </c>
      <c r="BK448" s="131">
        <f>SUM(BK449:BK456)</f>
        <v>0</v>
      </c>
    </row>
    <row r="449" spans="1:65" s="2" customFormat="1" ht="16.5" customHeight="1">
      <c r="A449" s="33"/>
      <c r="B449" s="134"/>
      <c r="C449" s="135" t="s">
        <v>755</v>
      </c>
      <c r="D449" s="135" t="s">
        <v>124</v>
      </c>
      <c r="E449" s="136" t="s">
        <v>756</v>
      </c>
      <c r="F449" s="137" t="s">
        <v>757</v>
      </c>
      <c r="G449" s="138" t="s">
        <v>330</v>
      </c>
      <c r="H449" s="139">
        <v>447.04</v>
      </c>
      <c r="I449" s="140"/>
      <c r="J449" s="141">
        <f>ROUND(I449*H449,2)</f>
        <v>0</v>
      </c>
      <c r="K449" s="137" t="s">
        <v>128</v>
      </c>
      <c r="L449" s="34"/>
      <c r="M449" s="142" t="s">
        <v>3</v>
      </c>
      <c r="N449" s="143" t="s">
        <v>43</v>
      </c>
      <c r="O449" s="54"/>
      <c r="P449" s="144">
        <f>O449*H449</f>
        <v>0</v>
      </c>
      <c r="Q449" s="144">
        <v>6.0000000000000002E-5</v>
      </c>
      <c r="R449" s="144">
        <f>Q449*H449</f>
        <v>2.6822400000000003E-2</v>
      </c>
      <c r="S449" s="144">
        <v>0</v>
      </c>
      <c r="T449" s="145">
        <f>S449*H449</f>
        <v>0</v>
      </c>
      <c r="U449" s="33"/>
      <c r="V449" s="33"/>
      <c r="W449" s="33"/>
      <c r="X449" s="33"/>
      <c r="Y449" s="33"/>
      <c r="Z449" s="33"/>
      <c r="AA449" s="33"/>
      <c r="AB449" s="33"/>
      <c r="AC449" s="33"/>
      <c r="AD449" s="33"/>
      <c r="AE449" s="33"/>
      <c r="AR449" s="146" t="s">
        <v>242</v>
      </c>
      <c r="AT449" s="146" t="s">
        <v>124</v>
      </c>
      <c r="AU449" s="146" t="s">
        <v>82</v>
      </c>
      <c r="AY449" s="18" t="s">
        <v>122</v>
      </c>
      <c r="BE449" s="147">
        <f>IF(N449="základní",J449,0)</f>
        <v>0</v>
      </c>
      <c r="BF449" s="147">
        <f>IF(N449="snížená",J449,0)</f>
        <v>0</v>
      </c>
      <c r="BG449" s="147">
        <f>IF(N449="zákl. přenesená",J449,0)</f>
        <v>0</v>
      </c>
      <c r="BH449" s="147">
        <f>IF(N449="sníž. přenesená",J449,0)</f>
        <v>0</v>
      </c>
      <c r="BI449" s="147">
        <f>IF(N449="nulová",J449,0)</f>
        <v>0</v>
      </c>
      <c r="BJ449" s="18" t="s">
        <v>80</v>
      </c>
      <c r="BK449" s="147">
        <f>ROUND(I449*H449,2)</f>
        <v>0</v>
      </c>
      <c r="BL449" s="18" t="s">
        <v>242</v>
      </c>
      <c r="BM449" s="146" t="s">
        <v>758</v>
      </c>
    </row>
    <row r="450" spans="1:65" s="2" customFormat="1" ht="10.199999999999999">
      <c r="A450" s="33"/>
      <c r="B450" s="34"/>
      <c r="C450" s="33"/>
      <c r="D450" s="148" t="s">
        <v>131</v>
      </c>
      <c r="E450" s="33"/>
      <c r="F450" s="149" t="s">
        <v>759</v>
      </c>
      <c r="G450" s="33"/>
      <c r="H450" s="33"/>
      <c r="I450" s="150"/>
      <c r="J450" s="33"/>
      <c r="K450" s="33"/>
      <c r="L450" s="34"/>
      <c r="M450" s="151"/>
      <c r="N450" s="152"/>
      <c r="O450" s="54"/>
      <c r="P450" s="54"/>
      <c r="Q450" s="54"/>
      <c r="R450" s="54"/>
      <c r="S450" s="54"/>
      <c r="T450" s="55"/>
      <c r="U450" s="33"/>
      <c r="V450" s="33"/>
      <c r="W450" s="33"/>
      <c r="X450" s="33"/>
      <c r="Y450" s="33"/>
      <c r="Z450" s="33"/>
      <c r="AA450" s="33"/>
      <c r="AB450" s="33"/>
      <c r="AC450" s="33"/>
      <c r="AD450" s="33"/>
      <c r="AE450" s="33"/>
      <c r="AT450" s="18" t="s">
        <v>131</v>
      </c>
      <c r="AU450" s="18" t="s">
        <v>82</v>
      </c>
    </row>
    <row r="451" spans="1:65" s="13" customFormat="1" ht="10.199999999999999">
      <c r="B451" s="153"/>
      <c r="D451" s="154" t="s">
        <v>133</v>
      </c>
      <c r="E451" s="155" t="s">
        <v>3</v>
      </c>
      <c r="F451" s="156" t="s">
        <v>760</v>
      </c>
      <c r="H451" s="155" t="s">
        <v>3</v>
      </c>
      <c r="I451" s="157"/>
      <c r="L451" s="153"/>
      <c r="M451" s="158"/>
      <c r="N451" s="159"/>
      <c r="O451" s="159"/>
      <c r="P451" s="159"/>
      <c r="Q451" s="159"/>
      <c r="R451" s="159"/>
      <c r="S451" s="159"/>
      <c r="T451" s="160"/>
      <c r="AT451" s="155" t="s">
        <v>133</v>
      </c>
      <c r="AU451" s="155" t="s">
        <v>82</v>
      </c>
      <c r="AV451" s="13" t="s">
        <v>80</v>
      </c>
      <c r="AW451" s="13" t="s">
        <v>33</v>
      </c>
      <c r="AX451" s="13" t="s">
        <v>72</v>
      </c>
      <c r="AY451" s="155" t="s">
        <v>122</v>
      </c>
    </row>
    <row r="452" spans="1:65" s="14" customFormat="1" ht="10.199999999999999">
      <c r="B452" s="161"/>
      <c r="D452" s="154" t="s">
        <v>133</v>
      </c>
      <c r="E452" s="162" t="s">
        <v>3</v>
      </c>
      <c r="F452" s="163" t="s">
        <v>761</v>
      </c>
      <c r="H452" s="164">
        <v>447.04</v>
      </c>
      <c r="I452" s="165"/>
      <c r="L452" s="161"/>
      <c r="M452" s="166"/>
      <c r="N452" s="167"/>
      <c r="O452" s="167"/>
      <c r="P452" s="167"/>
      <c r="Q452" s="167"/>
      <c r="R452" s="167"/>
      <c r="S452" s="167"/>
      <c r="T452" s="168"/>
      <c r="AT452" s="162" t="s">
        <v>133</v>
      </c>
      <c r="AU452" s="162" t="s">
        <v>82</v>
      </c>
      <c r="AV452" s="14" t="s">
        <v>82</v>
      </c>
      <c r="AW452" s="14" t="s">
        <v>33</v>
      </c>
      <c r="AX452" s="14" t="s">
        <v>72</v>
      </c>
      <c r="AY452" s="162" t="s">
        <v>122</v>
      </c>
    </row>
    <row r="453" spans="1:65" s="2" customFormat="1" ht="16.5" customHeight="1">
      <c r="A453" s="33"/>
      <c r="B453" s="134"/>
      <c r="C453" s="169" t="s">
        <v>762</v>
      </c>
      <c r="D453" s="169" t="s">
        <v>327</v>
      </c>
      <c r="E453" s="170" t="s">
        <v>763</v>
      </c>
      <c r="F453" s="171" t="s">
        <v>764</v>
      </c>
      <c r="G453" s="172" t="s">
        <v>330</v>
      </c>
      <c r="H453" s="173">
        <v>447.04</v>
      </c>
      <c r="I453" s="174"/>
      <c r="J453" s="175">
        <f>ROUND(I453*H453,2)</f>
        <v>0</v>
      </c>
      <c r="K453" s="171" t="s">
        <v>3</v>
      </c>
      <c r="L453" s="176"/>
      <c r="M453" s="177" t="s">
        <v>3</v>
      </c>
      <c r="N453" s="178" t="s">
        <v>43</v>
      </c>
      <c r="O453" s="54"/>
      <c r="P453" s="144">
        <f>O453*H453</f>
        <v>0</v>
      </c>
      <c r="Q453" s="144">
        <v>1E-3</v>
      </c>
      <c r="R453" s="144">
        <f>Q453*H453</f>
        <v>0.44704000000000005</v>
      </c>
      <c r="S453" s="144">
        <v>0</v>
      </c>
      <c r="T453" s="145">
        <f>S453*H453</f>
        <v>0</v>
      </c>
      <c r="U453" s="33"/>
      <c r="V453" s="33"/>
      <c r="W453" s="33"/>
      <c r="X453" s="33"/>
      <c r="Y453" s="33"/>
      <c r="Z453" s="33"/>
      <c r="AA453" s="33"/>
      <c r="AB453" s="33"/>
      <c r="AC453" s="33"/>
      <c r="AD453" s="33"/>
      <c r="AE453" s="33"/>
      <c r="AR453" s="146" t="s">
        <v>337</v>
      </c>
      <c r="AT453" s="146" t="s">
        <v>327</v>
      </c>
      <c r="AU453" s="146" t="s">
        <v>82</v>
      </c>
      <c r="AY453" s="18" t="s">
        <v>122</v>
      </c>
      <c r="BE453" s="147">
        <f>IF(N453="základní",J453,0)</f>
        <v>0</v>
      </c>
      <c r="BF453" s="147">
        <f>IF(N453="snížená",J453,0)</f>
        <v>0</v>
      </c>
      <c r="BG453" s="147">
        <f>IF(N453="zákl. přenesená",J453,0)</f>
        <v>0</v>
      </c>
      <c r="BH453" s="147">
        <f>IF(N453="sníž. přenesená",J453,0)</f>
        <v>0</v>
      </c>
      <c r="BI453" s="147">
        <f>IF(N453="nulová",J453,0)</f>
        <v>0</v>
      </c>
      <c r="BJ453" s="18" t="s">
        <v>80</v>
      </c>
      <c r="BK453" s="147">
        <f>ROUND(I453*H453,2)</f>
        <v>0</v>
      </c>
      <c r="BL453" s="18" t="s">
        <v>242</v>
      </c>
      <c r="BM453" s="146" t="s">
        <v>765</v>
      </c>
    </row>
    <row r="454" spans="1:65" s="2" customFormat="1" ht="19.2">
      <c r="A454" s="33"/>
      <c r="B454" s="34"/>
      <c r="C454" s="33"/>
      <c r="D454" s="154" t="s">
        <v>419</v>
      </c>
      <c r="E454" s="33"/>
      <c r="F454" s="179" t="s">
        <v>420</v>
      </c>
      <c r="G454" s="33"/>
      <c r="H454" s="33"/>
      <c r="I454" s="150"/>
      <c r="J454" s="33"/>
      <c r="K454" s="33"/>
      <c r="L454" s="34"/>
      <c r="M454" s="151"/>
      <c r="N454" s="152"/>
      <c r="O454" s="54"/>
      <c r="P454" s="54"/>
      <c r="Q454" s="54"/>
      <c r="R454" s="54"/>
      <c r="S454" s="54"/>
      <c r="T454" s="55"/>
      <c r="U454" s="33"/>
      <c r="V454" s="33"/>
      <c r="W454" s="33"/>
      <c r="X454" s="33"/>
      <c r="Y454" s="33"/>
      <c r="Z454" s="33"/>
      <c r="AA454" s="33"/>
      <c r="AB454" s="33"/>
      <c r="AC454" s="33"/>
      <c r="AD454" s="33"/>
      <c r="AE454" s="33"/>
      <c r="AT454" s="18" t="s">
        <v>419</v>
      </c>
      <c r="AU454" s="18" t="s">
        <v>82</v>
      </c>
    </row>
    <row r="455" spans="1:65" s="2" customFormat="1" ht="24.15" customHeight="1">
      <c r="A455" s="33"/>
      <c r="B455" s="134"/>
      <c r="C455" s="135" t="s">
        <v>766</v>
      </c>
      <c r="D455" s="135" t="s">
        <v>124</v>
      </c>
      <c r="E455" s="136" t="s">
        <v>767</v>
      </c>
      <c r="F455" s="137" t="s">
        <v>768</v>
      </c>
      <c r="G455" s="138" t="s">
        <v>297</v>
      </c>
      <c r="H455" s="139">
        <v>0.47399999999999998</v>
      </c>
      <c r="I455" s="140"/>
      <c r="J455" s="141">
        <f>ROUND(I455*H455,2)</f>
        <v>0</v>
      </c>
      <c r="K455" s="137" t="s">
        <v>128</v>
      </c>
      <c r="L455" s="34"/>
      <c r="M455" s="142" t="s">
        <v>3</v>
      </c>
      <c r="N455" s="143" t="s">
        <v>43</v>
      </c>
      <c r="O455" s="54"/>
      <c r="P455" s="144">
        <f>O455*H455</f>
        <v>0</v>
      </c>
      <c r="Q455" s="144">
        <v>0</v>
      </c>
      <c r="R455" s="144">
        <f>Q455*H455</f>
        <v>0</v>
      </c>
      <c r="S455" s="144">
        <v>0</v>
      </c>
      <c r="T455" s="145">
        <f>S455*H455</f>
        <v>0</v>
      </c>
      <c r="U455" s="33"/>
      <c r="V455" s="33"/>
      <c r="W455" s="33"/>
      <c r="X455" s="33"/>
      <c r="Y455" s="33"/>
      <c r="Z455" s="33"/>
      <c r="AA455" s="33"/>
      <c r="AB455" s="33"/>
      <c r="AC455" s="33"/>
      <c r="AD455" s="33"/>
      <c r="AE455" s="33"/>
      <c r="AR455" s="146" t="s">
        <v>242</v>
      </c>
      <c r="AT455" s="146" t="s">
        <v>124</v>
      </c>
      <c r="AU455" s="146" t="s">
        <v>82</v>
      </c>
      <c r="AY455" s="18" t="s">
        <v>122</v>
      </c>
      <c r="BE455" s="147">
        <f>IF(N455="základní",J455,0)</f>
        <v>0</v>
      </c>
      <c r="BF455" s="147">
        <f>IF(N455="snížená",J455,0)</f>
        <v>0</v>
      </c>
      <c r="BG455" s="147">
        <f>IF(N455="zákl. přenesená",J455,0)</f>
        <v>0</v>
      </c>
      <c r="BH455" s="147">
        <f>IF(N455="sníž. přenesená",J455,0)</f>
        <v>0</v>
      </c>
      <c r="BI455" s="147">
        <f>IF(N455="nulová",J455,0)</f>
        <v>0</v>
      </c>
      <c r="BJ455" s="18" t="s">
        <v>80</v>
      </c>
      <c r="BK455" s="147">
        <f>ROUND(I455*H455,2)</f>
        <v>0</v>
      </c>
      <c r="BL455" s="18" t="s">
        <v>242</v>
      </c>
      <c r="BM455" s="146" t="s">
        <v>769</v>
      </c>
    </row>
    <row r="456" spans="1:65" s="2" customFormat="1" ht="10.199999999999999">
      <c r="A456" s="33"/>
      <c r="B456" s="34"/>
      <c r="C456" s="33"/>
      <c r="D456" s="148" t="s">
        <v>131</v>
      </c>
      <c r="E456" s="33"/>
      <c r="F456" s="149" t="s">
        <v>770</v>
      </c>
      <c r="G456" s="33"/>
      <c r="H456" s="33"/>
      <c r="I456" s="150"/>
      <c r="J456" s="33"/>
      <c r="K456" s="33"/>
      <c r="L456" s="34"/>
      <c r="M456" s="151"/>
      <c r="N456" s="152"/>
      <c r="O456" s="54"/>
      <c r="P456" s="54"/>
      <c r="Q456" s="54"/>
      <c r="R456" s="54"/>
      <c r="S456" s="54"/>
      <c r="T456" s="55"/>
      <c r="U456" s="33"/>
      <c r="V456" s="33"/>
      <c r="W456" s="33"/>
      <c r="X456" s="33"/>
      <c r="Y456" s="33"/>
      <c r="Z456" s="33"/>
      <c r="AA456" s="33"/>
      <c r="AB456" s="33"/>
      <c r="AC456" s="33"/>
      <c r="AD456" s="33"/>
      <c r="AE456" s="33"/>
      <c r="AT456" s="18" t="s">
        <v>131</v>
      </c>
      <c r="AU456" s="18" t="s">
        <v>82</v>
      </c>
    </row>
    <row r="457" spans="1:65" s="12" customFormat="1" ht="25.95" customHeight="1">
      <c r="B457" s="121"/>
      <c r="D457" s="122" t="s">
        <v>71</v>
      </c>
      <c r="E457" s="123" t="s">
        <v>771</v>
      </c>
      <c r="F457" s="123" t="s">
        <v>772</v>
      </c>
      <c r="I457" s="124"/>
      <c r="J457" s="125">
        <f>BK457</f>
        <v>0</v>
      </c>
      <c r="L457" s="121"/>
      <c r="M457" s="126"/>
      <c r="N457" s="127"/>
      <c r="O457" s="127"/>
      <c r="P457" s="128">
        <f>P458+P463+P466</f>
        <v>0</v>
      </c>
      <c r="Q457" s="127"/>
      <c r="R457" s="128">
        <f>R458+R463+R466</f>
        <v>0</v>
      </c>
      <c r="S457" s="127"/>
      <c r="T457" s="129">
        <f>T458+T463+T466</f>
        <v>0</v>
      </c>
      <c r="AR457" s="122" t="s">
        <v>156</v>
      </c>
      <c r="AT457" s="130" t="s">
        <v>71</v>
      </c>
      <c r="AU457" s="130" t="s">
        <v>72</v>
      </c>
      <c r="AY457" s="122" t="s">
        <v>122</v>
      </c>
      <c r="BK457" s="131">
        <f>BK458+BK463+BK466</f>
        <v>0</v>
      </c>
    </row>
    <row r="458" spans="1:65" s="12" customFormat="1" ht="22.8" customHeight="1">
      <c r="B458" s="121"/>
      <c r="D458" s="122" t="s">
        <v>71</v>
      </c>
      <c r="E458" s="132" t="s">
        <v>773</v>
      </c>
      <c r="F458" s="132" t="s">
        <v>774</v>
      </c>
      <c r="I458" s="124"/>
      <c r="J458" s="133">
        <f>BK458</f>
        <v>0</v>
      </c>
      <c r="L458" s="121"/>
      <c r="M458" s="126"/>
      <c r="N458" s="127"/>
      <c r="O458" s="127"/>
      <c r="P458" s="128">
        <f>SUM(P459:P462)</f>
        <v>0</v>
      </c>
      <c r="Q458" s="127"/>
      <c r="R458" s="128">
        <f>SUM(R459:R462)</f>
        <v>0</v>
      </c>
      <c r="S458" s="127"/>
      <c r="T458" s="129">
        <f>SUM(T459:T462)</f>
        <v>0</v>
      </c>
      <c r="AR458" s="122" t="s">
        <v>156</v>
      </c>
      <c r="AT458" s="130" t="s">
        <v>71</v>
      </c>
      <c r="AU458" s="130" t="s">
        <v>80</v>
      </c>
      <c r="AY458" s="122" t="s">
        <v>122</v>
      </c>
      <c r="BK458" s="131">
        <f>SUM(BK459:BK462)</f>
        <v>0</v>
      </c>
    </row>
    <row r="459" spans="1:65" s="2" customFormat="1" ht="16.5" customHeight="1">
      <c r="A459" s="33"/>
      <c r="B459" s="134"/>
      <c r="C459" s="135" t="s">
        <v>775</v>
      </c>
      <c r="D459" s="135" t="s">
        <v>124</v>
      </c>
      <c r="E459" s="136" t="s">
        <v>776</v>
      </c>
      <c r="F459" s="137" t="s">
        <v>777</v>
      </c>
      <c r="G459" s="138" t="s">
        <v>778</v>
      </c>
      <c r="H459" s="139">
        <v>1</v>
      </c>
      <c r="I459" s="140"/>
      <c r="J459" s="141">
        <f>ROUND(I459*H459,2)</f>
        <v>0</v>
      </c>
      <c r="K459" s="137" t="s">
        <v>128</v>
      </c>
      <c r="L459" s="34"/>
      <c r="M459" s="142" t="s">
        <v>3</v>
      </c>
      <c r="N459" s="143" t="s">
        <v>43</v>
      </c>
      <c r="O459" s="54"/>
      <c r="P459" s="144">
        <f>O459*H459</f>
        <v>0</v>
      </c>
      <c r="Q459" s="144">
        <v>0</v>
      </c>
      <c r="R459" s="144">
        <f>Q459*H459</f>
        <v>0</v>
      </c>
      <c r="S459" s="144">
        <v>0</v>
      </c>
      <c r="T459" s="145">
        <f>S459*H459</f>
        <v>0</v>
      </c>
      <c r="U459" s="33"/>
      <c r="V459" s="33"/>
      <c r="W459" s="33"/>
      <c r="X459" s="33"/>
      <c r="Y459" s="33"/>
      <c r="Z459" s="33"/>
      <c r="AA459" s="33"/>
      <c r="AB459" s="33"/>
      <c r="AC459" s="33"/>
      <c r="AD459" s="33"/>
      <c r="AE459" s="33"/>
      <c r="AR459" s="146" t="s">
        <v>779</v>
      </c>
      <c r="AT459" s="146" t="s">
        <v>124</v>
      </c>
      <c r="AU459" s="146" t="s">
        <v>82</v>
      </c>
      <c r="AY459" s="18" t="s">
        <v>122</v>
      </c>
      <c r="BE459" s="147">
        <f>IF(N459="základní",J459,0)</f>
        <v>0</v>
      </c>
      <c r="BF459" s="147">
        <f>IF(N459="snížená",J459,0)</f>
        <v>0</v>
      </c>
      <c r="BG459" s="147">
        <f>IF(N459="zákl. přenesená",J459,0)</f>
        <v>0</v>
      </c>
      <c r="BH459" s="147">
        <f>IF(N459="sníž. přenesená",J459,0)</f>
        <v>0</v>
      </c>
      <c r="BI459" s="147">
        <f>IF(N459="nulová",J459,0)</f>
        <v>0</v>
      </c>
      <c r="BJ459" s="18" t="s">
        <v>80</v>
      </c>
      <c r="BK459" s="147">
        <f>ROUND(I459*H459,2)</f>
        <v>0</v>
      </c>
      <c r="BL459" s="18" t="s">
        <v>779</v>
      </c>
      <c r="BM459" s="146" t="s">
        <v>780</v>
      </c>
    </row>
    <row r="460" spans="1:65" s="2" customFormat="1" ht="10.199999999999999">
      <c r="A460" s="33"/>
      <c r="B460" s="34"/>
      <c r="C460" s="33"/>
      <c r="D460" s="148" t="s">
        <v>131</v>
      </c>
      <c r="E460" s="33"/>
      <c r="F460" s="149" t="s">
        <v>781</v>
      </c>
      <c r="G460" s="33"/>
      <c r="H460" s="33"/>
      <c r="I460" s="150"/>
      <c r="J460" s="33"/>
      <c r="K460" s="33"/>
      <c r="L460" s="34"/>
      <c r="M460" s="151"/>
      <c r="N460" s="152"/>
      <c r="O460" s="54"/>
      <c r="P460" s="54"/>
      <c r="Q460" s="54"/>
      <c r="R460" s="54"/>
      <c r="S460" s="54"/>
      <c r="T460" s="55"/>
      <c r="U460" s="33"/>
      <c r="V460" s="33"/>
      <c r="W460" s="33"/>
      <c r="X460" s="33"/>
      <c r="Y460" s="33"/>
      <c r="Z460" s="33"/>
      <c r="AA460" s="33"/>
      <c r="AB460" s="33"/>
      <c r="AC460" s="33"/>
      <c r="AD460" s="33"/>
      <c r="AE460" s="33"/>
      <c r="AT460" s="18" t="s">
        <v>131</v>
      </c>
      <c r="AU460" s="18" t="s">
        <v>82</v>
      </c>
    </row>
    <row r="461" spans="1:65" s="2" customFormat="1" ht="16.5" customHeight="1">
      <c r="A461" s="33"/>
      <c r="B461" s="134"/>
      <c r="C461" s="135" t="s">
        <v>782</v>
      </c>
      <c r="D461" s="135" t="s">
        <v>124</v>
      </c>
      <c r="E461" s="136" t="s">
        <v>783</v>
      </c>
      <c r="F461" s="137" t="s">
        <v>784</v>
      </c>
      <c r="G461" s="138" t="s">
        <v>778</v>
      </c>
      <c r="H461" s="139">
        <v>1</v>
      </c>
      <c r="I461" s="140"/>
      <c r="J461" s="141">
        <f>ROUND(I461*H461,2)</f>
        <v>0</v>
      </c>
      <c r="K461" s="137" t="s">
        <v>128</v>
      </c>
      <c r="L461" s="34"/>
      <c r="M461" s="142" t="s">
        <v>3</v>
      </c>
      <c r="N461" s="143" t="s">
        <v>43</v>
      </c>
      <c r="O461" s="54"/>
      <c r="P461" s="144">
        <f>O461*H461</f>
        <v>0</v>
      </c>
      <c r="Q461" s="144">
        <v>0</v>
      </c>
      <c r="R461" s="144">
        <f>Q461*H461</f>
        <v>0</v>
      </c>
      <c r="S461" s="144">
        <v>0</v>
      </c>
      <c r="T461" s="145">
        <f>S461*H461</f>
        <v>0</v>
      </c>
      <c r="U461" s="33"/>
      <c r="V461" s="33"/>
      <c r="W461" s="33"/>
      <c r="X461" s="33"/>
      <c r="Y461" s="33"/>
      <c r="Z461" s="33"/>
      <c r="AA461" s="33"/>
      <c r="AB461" s="33"/>
      <c r="AC461" s="33"/>
      <c r="AD461" s="33"/>
      <c r="AE461" s="33"/>
      <c r="AR461" s="146" t="s">
        <v>779</v>
      </c>
      <c r="AT461" s="146" t="s">
        <v>124</v>
      </c>
      <c r="AU461" s="146" t="s">
        <v>82</v>
      </c>
      <c r="AY461" s="18" t="s">
        <v>122</v>
      </c>
      <c r="BE461" s="147">
        <f>IF(N461="základní",J461,0)</f>
        <v>0</v>
      </c>
      <c r="BF461" s="147">
        <f>IF(N461="snížená",J461,0)</f>
        <v>0</v>
      </c>
      <c r="BG461" s="147">
        <f>IF(N461="zákl. přenesená",J461,0)</f>
        <v>0</v>
      </c>
      <c r="BH461" s="147">
        <f>IF(N461="sníž. přenesená",J461,0)</f>
        <v>0</v>
      </c>
      <c r="BI461" s="147">
        <f>IF(N461="nulová",J461,0)</f>
        <v>0</v>
      </c>
      <c r="BJ461" s="18" t="s">
        <v>80</v>
      </c>
      <c r="BK461" s="147">
        <f>ROUND(I461*H461,2)</f>
        <v>0</v>
      </c>
      <c r="BL461" s="18" t="s">
        <v>779</v>
      </c>
      <c r="BM461" s="146" t="s">
        <v>785</v>
      </c>
    </row>
    <row r="462" spans="1:65" s="2" customFormat="1" ht="10.199999999999999">
      <c r="A462" s="33"/>
      <c r="B462" s="34"/>
      <c r="C462" s="33"/>
      <c r="D462" s="148" t="s">
        <v>131</v>
      </c>
      <c r="E462" s="33"/>
      <c r="F462" s="149" t="s">
        <v>786</v>
      </c>
      <c r="G462" s="33"/>
      <c r="H462" s="33"/>
      <c r="I462" s="150"/>
      <c r="J462" s="33"/>
      <c r="K462" s="33"/>
      <c r="L462" s="34"/>
      <c r="M462" s="151"/>
      <c r="N462" s="152"/>
      <c r="O462" s="54"/>
      <c r="P462" s="54"/>
      <c r="Q462" s="54"/>
      <c r="R462" s="54"/>
      <c r="S462" s="54"/>
      <c r="T462" s="55"/>
      <c r="U462" s="33"/>
      <c r="V462" s="33"/>
      <c r="W462" s="33"/>
      <c r="X462" s="33"/>
      <c r="Y462" s="33"/>
      <c r="Z462" s="33"/>
      <c r="AA462" s="33"/>
      <c r="AB462" s="33"/>
      <c r="AC462" s="33"/>
      <c r="AD462" s="33"/>
      <c r="AE462" s="33"/>
      <c r="AT462" s="18" t="s">
        <v>131</v>
      </c>
      <c r="AU462" s="18" t="s">
        <v>82</v>
      </c>
    </row>
    <row r="463" spans="1:65" s="12" customFormat="1" ht="22.8" customHeight="1">
      <c r="B463" s="121"/>
      <c r="D463" s="122" t="s">
        <v>71</v>
      </c>
      <c r="E463" s="132" t="s">
        <v>787</v>
      </c>
      <c r="F463" s="132" t="s">
        <v>788</v>
      </c>
      <c r="I463" s="124"/>
      <c r="J463" s="133">
        <f>BK463</f>
        <v>0</v>
      </c>
      <c r="L463" s="121"/>
      <c r="M463" s="126"/>
      <c r="N463" s="127"/>
      <c r="O463" s="127"/>
      <c r="P463" s="128">
        <f>SUM(P464:P465)</f>
        <v>0</v>
      </c>
      <c r="Q463" s="127"/>
      <c r="R463" s="128">
        <f>SUM(R464:R465)</f>
        <v>0</v>
      </c>
      <c r="S463" s="127"/>
      <c r="T463" s="129">
        <f>SUM(T464:T465)</f>
        <v>0</v>
      </c>
      <c r="AR463" s="122" t="s">
        <v>156</v>
      </c>
      <c r="AT463" s="130" t="s">
        <v>71</v>
      </c>
      <c r="AU463" s="130" t="s">
        <v>80</v>
      </c>
      <c r="AY463" s="122" t="s">
        <v>122</v>
      </c>
      <c r="BK463" s="131">
        <f>SUM(BK464:BK465)</f>
        <v>0</v>
      </c>
    </row>
    <row r="464" spans="1:65" s="2" customFormat="1" ht="16.5" customHeight="1">
      <c r="A464" s="33"/>
      <c r="B464" s="134"/>
      <c r="C464" s="135" t="s">
        <v>789</v>
      </c>
      <c r="D464" s="135" t="s">
        <v>124</v>
      </c>
      <c r="E464" s="136" t="s">
        <v>790</v>
      </c>
      <c r="F464" s="137" t="s">
        <v>788</v>
      </c>
      <c r="G464" s="138" t="s">
        <v>778</v>
      </c>
      <c r="H464" s="139">
        <v>1</v>
      </c>
      <c r="I464" s="140"/>
      <c r="J464" s="141">
        <f>ROUND(I464*H464,2)</f>
        <v>0</v>
      </c>
      <c r="K464" s="137" t="s">
        <v>128</v>
      </c>
      <c r="L464" s="34"/>
      <c r="M464" s="142" t="s">
        <v>3</v>
      </c>
      <c r="N464" s="143" t="s">
        <v>43</v>
      </c>
      <c r="O464" s="54"/>
      <c r="P464" s="144">
        <f>O464*H464</f>
        <v>0</v>
      </c>
      <c r="Q464" s="144">
        <v>0</v>
      </c>
      <c r="R464" s="144">
        <f>Q464*H464</f>
        <v>0</v>
      </c>
      <c r="S464" s="144">
        <v>0</v>
      </c>
      <c r="T464" s="145">
        <f>S464*H464</f>
        <v>0</v>
      </c>
      <c r="U464" s="33"/>
      <c r="V464" s="33"/>
      <c r="W464" s="33"/>
      <c r="X464" s="33"/>
      <c r="Y464" s="33"/>
      <c r="Z464" s="33"/>
      <c r="AA464" s="33"/>
      <c r="AB464" s="33"/>
      <c r="AC464" s="33"/>
      <c r="AD464" s="33"/>
      <c r="AE464" s="33"/>
      <c r="AR464" s="146" t="s">
        <v>779</v>
      </c>
      <c r="AT464" s="146" t="s">
        <v>124</v>
      </c>
      <c r="AU464" s="146" t="s">
        <v>82</v>
      </c>
      <c r="AY464" s="18" t="s">
        <v>122</v>
      </c>
      <c r="BE464" s="147">
        <f>IF(N464="základní",J464,0)</f>
        <v>0</v>
      </c>
      <c r="BF464" s="147">
        <f>IF(N464="snížená",J464,0)</f>
        <v>0</v>
      </c>
      <c r="BG464" s="147">
        <f>IF(N464="zákl. přenesená",J464,0)</f>
        <v>0</v>
      </c>
      <c r="BH464" s="147">
        <f>IF(N464="sníž. přenesená",J464,0)</f>
        <v>0</v>
      </c>
      <c r="BI464" s="147">
        <f>IF(N464="nulová",J464,0)</f>
        <v>0</v>
      </c>
      <c r="BJ464" s="18" t="s">
        <v>80</v>
      </c>
      <c r="BK464" s="147">
        <f>ROUND(I464*H464,2)</f>
        <v>0</v>
      </c>
      <c r="BL464" s="18" t="s">
        <v>779</v>
      </c>
      <c r="BM464" s="146" t="s">
        <v>791</v>
      </c>
    </row>
    <row r="465" spans="1:65" s="2" customFormat="1" ht="10.199999999999999">
      <c r="A465" s="33"/>
      <c r="B465" s="34"/>
      <c r="C465" s="33"/>
      <c r="D465" s="148" t="s">
        <v>131</v>
      </c>
      <c r="E465" s="33"/>
      <c r="F465" s="149" t="s">
        <v>792</v>
      </c>
      <c r="G465" s="33"/>
      <c r="H465" s="33"/>
      <c r="I465" s="150"/>
      <c r="J465" s="33"/>
      <c r="K465" s="33"/>
      <c r="L465" s="34"/>
      <c r="M465" s="151"/>
      <c r="N465" s="152"/>
      <c r="O465" s="54"/>
      <c r="P465" s="54"/>
      <c r="Q465" s="54"/>
      <c r="R465" s="54"/>
      <c r="S465" s="54"/>
      <c r="T465" s="55"/>
      <c r="U465" s="33"/>
      <c r="V465" s="33"/>
      <c r="W465" s="33"/>
      <c r="X465" s="33"/>
      <c r="Y465" s="33"/>
      <c r="Z465" s="33"/>
      <c r="AA465" s="33"/>
      <c r="AB465" s="33"/>
      <c r="AC465" s="33"/>
      <c r="AD465" s="33"/>
      <c r="AE465" s="33"/>
      <c r="AT465" s="18" t="s">
        <v>131</v>
      </c>
      <c r="AU465" s="18" t="s">
        <v>82</v>
      </c>
    </row>
    <row r="466" spans="1:65" s="12" customFormat="1" ht="22.8" customHeight="1">
      <c r="B466" s="121"/>
      <c r="D466" s="122" t="s">
        <v>71</v>
      </c>
      <c r="E466" s="132" t="s">
        <v>793</v>
      </c>
      <c r="F466" s="132" t="s">
        <v>794</v>
      </c>
      <c r="I466" s="124"/>
      <c r="J466" s="133">
        <f>BK466</f>
        <v>0</v>
      </c>
      <c r="L466" s="121"/>
      <c r="M466" s="126"/>
      <c r="N466" s="127"/>
      <c r="O466" s="127"/>
      <c r="P466" s="128">
        <f>SUM(P467:P468)</f>
        <v>0</v>
      </c>
      <c r="Q466" s="127"/>
      <c r="R466" s="128">
        <f>SUM(R467:R468)</f>
        <v>0</v>
      </c>
      <c r="S466" s="127"/>
      <c r="T466" s="129">
        <f>SUM(T467:T468)</f>
        <v>0</v>
      </c>
      <c r="AR466" s="122" t="s">
        <v>156</v>
      </c>
      <c r="AT466" s="130" t="s">
        <v>71</v>
      </c>
      <c r="AU466" s="130" t="s">
        <v>80</v>
      </c>
      <c r="AY466" s="122" t="s">
        <v>122</v>
      </c>
      <c r="BK466" s="131">
        <f>SUM(BK467:BK468)</f>
        <v>0</v>
      </c>
    </row>
    <row r="467" spans="1:65" s="2" customFormat="1" ht="16.5" customHeight="1">
      <c r="A467" s="33"/>
      <c r="B467" s="134"/>
      <c r="C467" s="135" t="s">
        <v>795</v>
      </c>
      <c r="D467" s="135" t="s">
        <v>124</v>
      </c>
      <c r="E467" s="136" t="s">
        <v>796</v>
      </c>
      <c r="F467" s="137" t="s">
        <v>797</v>
      </c>
      <c r="G467" s="138" t="s">
        <v>778</v>
      </c>
      <c r="H467" s="139">
        <v>1</v>
      </c>
      <c r="I467" s="140"/>
      <c r="J467" s="141">
        <f>ROUND(I467*H467,2)</f>
        <v>0</v>
      </c>
      <c r="K467" s="137" t="s">
        <v>128</v>
      </c>
      <c r="L467" s="34"/>
      <c r="M467" s="142" t="s">
        <v>3</v>
      </c>
      <c r="N467" s="143" t="s">
        <v>43</v>
      </c>
      <c r="O467" s="54"/>
      <c r="P467" s="144">
        <f>O467*H467</f>
        <v>0</v>
      </c>
      <c r="Q467" s="144">
        <v>0</v>
      </c>
      <c r="R467" s="144">
        <f>Q467*H467</f>
        <v>0</v>
      </c>
      <c r="S467" s="144">
        <v>0</v>
      </c>
      <c r="T467" s="145">
        <f>S467*H467</f>
        <v>0</v>
      </c>
      <c r="U467" s="33"/>
      <c r="V467" s="33"/>
      <c r="W467" s="33"/>
      <c r="X467" s="33"/>
      <c r="Y467" s="33"/>
      <c r="Z467" s="33"/>
      <c r="AA467" s="33"/>
      <c r="AB467" s="33"/>
      <c r="AC467" s="33"/>
      <c r="AD467" s="33"/>
      <c r="AE467" s="33"/>
      <c r="AR467" s="146" t="s">
        <v>779</v>
      </c>
      <c r="AT467" s="146" t="s">
        <v>124</v>
      </c>
      <c r="AU467" s="146" t="s">
        <v>82</v>
      </c>
      <c r="AY467" s="18" t="s">
        <v>122</v>
      </c>
      <c r="BE467" s="147">
        <f>IF(N467="základní",J467,0)</f>
        <v>0</v>
      </c>
      <c r="BF467" s="147">
        <f>IF(N467="snížená",J467,0)</f>
        <v>0</v>
      </c>
      <c r="BG467" s="147">
        <f>IF(N467="zákl. přenesená",J467,0)</f>
        <v>0</v>
      </c>
      <c r="BH467" s="147">
        <f>IF(N467="sníž. přenesená",J467,0)</f>
        <v>0</v>
      </c>
      <c r="BI467" s="147">
        <f>IF(N467="nulová",J467,0)</f>
        <v>0</v>
      </c>
      <c r="BJ467" s="18" t="s">
        <v>80</v>
      </c>
      <c r="BK467" s="147">
        <f>ROUND(I467*H467,2)</f>
        <v>0</v>
      </c>
      <c r="BL467" s="18" t="s">
        <v>779</v>
      </c>
      <c r="BM467" s="146" t="s">
        <v>798</v>
      </c>
    </row>
    <row r="468" spans="1:65" s="2" customFormat="1" ht="10.199999999999999">
      <c r="A468" s="33"/>
      <c r="B468" s="34"/>
      <c r="C468" s="33"/>
      <c r="D468" s="148" t="s">
        <v>131</v>
      </c>
      <c r="E468" s="33"/>
      <c r="F468" s="149" t="s">
        <v>799</v>
      </c>
      <c r="G468" s="33"/>
      <c r="H468" s="33"/>
      <c r="I468" s="150"/>
      <c r="J468" s="33"/>
      <c r="K468" s="33"/>
      <c r="L468" s="34"/>
      <c r="M468" s="180"/>
      <c r="N468" s="181"/>
      <c r="O468" s="182"/>
      <c r="P468" s="182"/>
      <c r="Q468" s="182"/>
      <c r="R468" s="182"/>
      <c r="S468" s="182"/>
      <c r="T468" s="183"/>
      <c r="U468" s="33"/>
      <c r="V468" s="33"/>
      <c r="W468" s="33"/>
      <c r="X468" s="33"/>
      <c r="Y468" s="33"/>
      <c r="Z468" s="33"/>
      <c r="AA468" s="33"/>
      <c r="AB468" s="33"/>
      <c r="AC468" s="33"/>
      <c r="AD468" s="33"/>
      <c r="AE468" s="33"/>
      <c r="AT468" s="18" t="s">
        <v>131</v>
      </c>
      <c r="AU468" s="18" t="s">
        <v>82</v>
      </c>
    </row>
    <row r="469" spans="1:65" s="2" customFormat="1" ht="6.9" customHeight="1">
      <c r="A469" s="33"/>
      <c r="B469" s="43"/>
      <c r="C469" s="44"/>
      <c r="D469" s="44"/>
      <c r="E469" s="44"/>
      <c r="F469" s="44"/>
      <c r="G469" s="44"/>
      <c r="H469" s="44"/>
      <c r="I469" s="44"/>
      <c r="J469" s="44"/>
      <c r="K469" s="44"/>
      <c r="L469" s="34"/>
      <c r="M469" s="33"/>
      <c r="O469" s="33"/>
      <c r="P469" s="33"/>
      <c r="Q469" s="33"/>
      <c r="R469" s="33"/>
      <c r="S469" s="33"/>
      <c r="T469" s="33"/>
      <c r="U469" s="33"/>
      <c r="V469" s="33"/>
      <c r="W469" s="33"/>
      <c r="X469" s="33"/>
      <c r="Y469" s="33"/>
      <c r="Z469" s="33"/>
      <c r="AA469" s="33"/>
      <c r="AB469" s="33"/>
      <c r="AC469" s="33"/>
      <c r="AD469" s="33"/>
      <c r="AE469" s="33"/>
    </row>
  </sheetData>
  <autoFilter ref="C95:K468"/>
  <mergeCells count="9">
    <mergeCell ref="E50:H50"/>
    <mergeCell ref="E86:H86"/>
    <mergeCell ref="E88:H88"/>
    <mergeCell ref="L2:V2"/>
    <mergeCell ref="E7:H7"/>
    <mergeCell ref="E9:H9"/>
    <mergeCell ref="E18:H18"/>
    <mergeCell ref="E27:H27"/>
    <mergeCell ref="E48:H48"/>
  </mergeCells>
  <hyperlinks>
    <hyperlink ref="F100" r:id="rId1"/>
    <hyperlink ref="F104" r:id="rId2"/>
    <hyperlink ref="F110" r:id="rId3"/>
    <hyperlink ref="F115" r:id="rId4"/>
    <hyperlink ref="F121" r:id="rId5"/>
    <hyperlink ref="F125" r:id="rId6"/>
    <hyperlink ref="F129" r:id="rId7"/>
    <hyperlink ref="F140" r:id="rId8"/>
    <hyperlink ref="F154" r:id="rId9"/>
    <hyperlink ref="F161" r:id="rId10"/>
    <hyperlink ref="F165" r:id="rId11"/>
    <hyperlink ref="F169" r:id="rId12"/>
    <hyperlink ref="F175" r:id="rId13"/>
    <hyperlink ref="F180" r:id="rId14"/>
    <hyperlink ref="F186" r:id="rId15"/>
    <hyperlink ref="F189" r:id="rId16"/>
    <hyperlink ref="F194" r:id="rId17"/>
    <hyperlink ref="F198" r:id="rId18"/>
    <hyperlink ref="F205" r:id="rId19"/>
    <hyperlink ref="F209" r:id="rId20"/>
    <hyperlink ref="F211" r:id="rId21"/>
    <hyperlink ref="F216" r:id="rId22"/>
    <hyperlink ref="F218" r:id="rId23"/>
    <hyperlink ref="F221" r:id="rId24"/>
    <hyperlink ref="F223" r:id="rId25"/>
    <hyperlink ref="F225" r:id="rId26"/>
    <hyperlink ref="F227" r:id="rId27"/>
    <hyperlink ref="F229" r:id="rId28"/>
    <hyperlink ref="F236" r:id="rId29"/>
    <hyperlink ref="F242" r:id="rId30"/>
    <hyperlink ref="F246" r:id="rId31"/>
    <hyperlink ref="F251" r:id="rId32"/>
    <hyperlink ref="F256" r:id="rId33"/>
    <hyperlink ref="F259" r:id="rId34"/>
    <hyperlink ref="F262" r:id="rId35"/>
    <hyperlink ref="F264" r:id="rId36"/>
    <hyperlink ref="F275" r:id="rId37"/>
    <hyperlink ref="F282" r:id="rId38"/>
    <hyperlink ref="F292" r:id="rId39"/>
    <hyperlink ref="F299" r:id="rId40"/>
    <hyperlink ref="F302" r:id="rId41"/>
    <hyperlink ref="F305" r:id="rId42"/>
    <hyperlink ref="F308" r:id="rId43"/>
    <hyperlink ref="F317" r:id="rId44"/>
    <hyperlink ref="F321" r:id="rId45"/>
    <hyperlink ref="F325" r:id="rId46"/>
    <hyperlink ref="F331" r:id="rId47"/>
    <hyperlink ref="F336" r:id="rId48"/>
    <hyperlink ref="F340" r:id="rId49"/>
    <hyperlink ref="F343" r:id="rId50"/>
    <hyperlink ref="F346" r:id="rId51"/>
    <hyperlink ref="F349" r:id="rId52"/>
    <hyperlink ref="F353" r:id="rId53"/>
    <hyperlink ref="F356" r:id="rId54"/>
    <hyperlink ref="F358" r:id="rId55"/>
    <hyperlink ref="F360" r:id="rId56"/>
    <hyperlink ref="F362" r:id="rId57"/>
    <hyperlink ref="F364" r:id="rId58"/>
    <hyperlink ref="F382" r:id="rId59"/>
    <hyperlink ref="F387" r:id="rId60"/>
    <hyperlink ref="F394" r:id="rId61"/>
    <hyperlink ref="F398" r:id="rId62"/>
    <hyperlink ref="F401" r:id="rId63"/>
    <hyperlink ref="F407" r:id="rId64"/>
    <hyperlink ref="F412" r:id="rId65"/>
    <hyperlink ref="F415" r:id="rId66"/>
    <hyperlink ref="F425" r:id="rId67"/>
    <hyperlink ref="F427" r:id="rId68"/>
    <hyperlink ref="F430" r:id="rId69"/>
    <hyperlink ref="F433" r:id="rId70"/>
    <hyperlink ref="F436" r:id="rId71"/>
    <hyperlink ref="F438" r:id="rId72"/>
    <hyperlink ref="F444" r:id="rId73"/>
    <hyperlink ref="F446" r:id="rId74"/>
    <hyperlink ref="F450" r:id="rId75"/>
    <hyperlink ref="F456" r:id="rId76"/>
    <hyperlink ref="F460" r:id="rId77"/>
    <hyperlink ref="F462" r:id="rId78"/>
    <hyperlink ref="F465" r:id="rId79"/>
    <hyperlink ref="F468" r:id="rId80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8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9"/>
  <sheetViews>
    <sheetView showGridLines="0" topLeftCell="A43" zoomScale="110" zoomScaleNormal="110" workbookViewId="0"/>
  </sheetViews>
  <sheetFormatPr defaultRowHeight="14.4"/>
  <cols>
    <col min="1" max="1" width="8.28515625" style="184" customWidth="1"/>
    <col min="2" max="2" width="1.7109375" style="184" customWidth="1"/>
    <col min="3" max="4" width="5" style="184" customWidth="1"/>
    <col min="5" max="5" width="11.7109375" style="184" customWidth="1"/>
    <col min="6" max="6" width="9.140625" style="184" customWidth="1"/>
    <col min="7" max="7" width="5" style="184" customWidth="1"/>
    <col min="8" max="8" width="77.85546875" style="184" customWidth="1"/>
    <col min="9" max="10" width="20" style="184" customWidth="1"/>
    <col min="11" max="11" width="1.7109375" style="184" customWidth="1"/>
  </cols>
  <sheetData>
    <row r="1" spans="2:11" s="1" customFormat="1" ht="37.5" customHeight="1"/>
    <row r="2" spans="2:11" s="1" customFormat="1" ht="7.5" customHeight="1">
      <c r="B2" s="185"/>
      <c r="C2" s="186"/>
      <c r="D2" s="186"/>
      <c r="E2" s="186"/>
      <c r="F2" s="186"/>
      <c r="G2" s="186"/>
      <c r="H2" s="186"/>
      <c r="I2" s="186"/>
      <c r="J2" s="186"/>
      <c r="K2" s="187"/>
    </row>
    <row r="3" spans="2:11" s="15" customFormat="1" ht="45" customHeight="1">
      <c r="B3" s="188"/>
      <c r="C3" s="315" t="s">
        <v>800</v>
      </c>
      <c r="D3" s="315"/>
      <c r="E3" s="315"/>
      <c r="F3" s="315"/>
      <c r="G3" s="315"/>
      <c r="H3" s="315"/>
      <c r="I3" s="315"/>
      <c r="J3" s="315"/>
      <c r="K3" s="189"/>
    </row>
    <row r="4" spans="2:11" s="1" customFormat="1" ht="25.5" customHeight="1">
      <c r="B4" s="190"/>
      <c r="C4" s="314" t="s">
        <v>801</v>
      </c>
      <c r="D4" s="314"/>
      <c r="E4" s="314"/>
      <c r="F4" s="314"/>
      <c r="G4" s="314"/>
      <c r="H4" s="314"/>
      <c r="I4" s="314"/>
      <c r="J4" s="314"/>
      <c r="K4" s="191"/>
    </row>
    <row r="5" spans="2:11" s="1" customFormat="1" ht="5.25" customHeight="1">
      <c r="B5" s="190"/>
      <c r="C5" s="192"/>
      <c r="D5" s="192"/>
      <c r="E5" s="192"/>
      <c r="F5" s="192"/>
      <c r="G5" s="192"/>
      <c r="H5" s="192"/>
      <c r="I5" s="192"/>
      <c r="J5" s="192"/>
      <c r="K5" s="191"/>
    </row>
    <row r="6" spans="2:11" s="1" customFormat="1" ht="15" customHeight="1">
      <c r="B6" s="190"/>
      <c r="C6" s="313" t="s">
        <v>802</v>
      </c>
      <c r="D6" s="313"/>
      <c r="E6" s="313"/>
      <c r="F6" s="313"/>
      <c r="G6" s="313"/>
      <c r="H6" s="313"/>
      <c r="I6" s="313"/>
      <c r="J6" s="313"/>
      <c r="K6" s="191"/>
    </row>
    <row r="7" spans="2:11" s="1" customFormat="1" ht="15" customHeight="1">
      <c r="B7" s="194"/>
      <c r="C7" s="313" t="s">
        <v>803</v>
      </c>
      <c r="D7" s="313"/>
      <c r="E7" s="313"/>
      <c r="F7" s="313"/>
      <c r="G7" s="313"/>
      <c r="H7" s="313"/>
      <c r="I7" s="313"/>
      <c r="J7" s="313"/>
      <c r="K7" s="191"/>
    </row>
    <row r="8" spans="2:11" s="1" customFormat="1" ht="12.75" customHeight="1">
      <c r="B8" s="194"/>
      <c r="C8" s="193"/>
      <c r="D8" s="193"/>
      <c r="E8" s="193"/>
      <c r="F8" s="193"/>
      <c r="G8" s="193"/>
      <c r="H8" s="193"/>
      <c r="I8" s="193"/>
      <c r="J8" s="193"/>
      <c r="K8" s="191"/>
    </row>
    <row r="9" spans="2:11" s="1" customFormat="1" ht="15" customHeight="1">
      <c r="B9" s="194"/>
      <c r="C9" s="313" t="s">
        <v>804</v>
      </c>
      <c r="D9" s="313"/>
      <c r="E9" s="313"/>
      <c r="F9" s="313"/>
      <c r="G9" s="313"/>
      <c r="H9" s="313"/>
      <c r="I9" s="313"/>
      <c r="J9" s="313"/>
      <c r="K9" s="191"/>
    </row>
    <row r="10" spans="2:11" s="1" customFormat="1" ht="15" customHeight="1">
      <c r="B10" s="194"/>
      <c r="C10" s="193"/>
      <c r="D10" s="313" t="s">
        <v>805</v>
      </c>
      <c r="E10" s="313"/>
      <c r="F10" s="313"/>
      <c r="G10" s="313"/>
      <c r="H10" s="313"/>
      <c r="I10" s="313"/>
      <c r="J10" s="313"/>
      <c r="K10" s="191"/>
    </row>
    <row r="11" spans="2:11" s="1" customFormat="1" ht="15" customHeight="1">
      <c r="B11" s="194"/>
      <c r="C11" s="195"/>
      <c r="D11" s="313" t="s">
        <v>806</v>
      </c>
      <c r="E11" s="313"/>
      <c r="F11" s="313"/>
      <c r="G11" s="313"/>
      <c r="H11" s="313"/>
      <c r="I11" s="313"/>
      <c r="J11" s="313"/>
      <c r="K11" s="191"/>
    </row>
    <row r="12" spans="2:11" s="1" customFormat="1" ht="15" customHeight="1">
      <c r="B12" s="194"/>
      <c r="C12" s="195"/>
      <c r="D12" s="193"/>
      <c r="E12" s="193"/>
      <c r="F12" s="193"/>
      <c r="G12" s="193"/>
      <c r="H12" s="193"/>
      <c r="I12" s="193"/>
      <c r="J12" s="193"/>
      <c r="K12" s="191"/>
    </row>
    <row r="13" spans="2:11" s="1" customFormat="1" ht="15" customHeight="1">
      <c r="B13" s="194"/>
      <c r="C13" s="195"/>
      <c r="D13" s="196" t="s">
        <v>807</v>
      </c>
      <c r="E13" s="193"/>
      <c r="F13" s="193"/>
      <c r="G13" s="193"/>
      <c r="H13" s="193"/>
      <c r="I13" s="193"/>
      <c r="J13" s="193"/>
      <c r="K13" s="191"/>
    </row>
    <row r="14" spans="2:11" s="1" customFormat="1" ht="12.75" customHeight="1">
      <c r="B14" s="194"/>
      <c r="C14" s="195"/>
      <c r="D14" s="195"/>
      <c r="E14" s="195"/>
      <c r="F14" s="195"/>
      <c r="G14" s="195"/>
      <c r="H14" s="195"/>
      <c r="I14" s="195"/>
      <c r="J14" s="195"/>
      <c r="K14" s="191"/>
    </row>
    <row r="15" spans="2:11" s="1" customFormat="1" ht="15" customHeight="1">
      <c r="B15" s="194"/>
      <c r="C15" s="195"/>
      <c r="D15" s="313" t="s">
        <v>808</v>
      </c>
      <c r="E15" s="313"/>
      <c r="F15" s="313"/>
      <c r="G15" s="313"/>
      <c r="H15" s="313"/>
      <c r="I15" s="313"/>
      <c r="J15" s="313"/>
      <c r="K15" s="191"/>
    </row>
    <row r="16" spans="2:11" s="1" customFormat="1" ht="15" customHeight="1">
      <c r="B16" s="194"/>
      <c r="C16" s="195"/>
      <c r="D16" s="313" t="s">
        <v>809</v>
      </c>
      <c r="E16" s="313"/>
      <c r="F16" s="313"/>
      <c r="G16" s="313"/>
      <c r="H16" s="313"/>
      <c r="I16" s="313"/>
      <c r="J16" s="313"/>
      <c r="K16" s="191"/>
    </row>
    <row r="17" spans="2:11" s="1" customFormat="1" ht="15" customHeight="1">
      <c r="B17" s="194"/>
      <c r="C17" s="195"/>
      <c r="D17" s="313" t="s">
        <v>810</v>
      </c>
      <c r="E17" s="313"/>
      <c r="F17" s="313"/>
      <c r="G17" s="313"/>
      <c r="H17" s="313"/>
      <c r="I17" s="313"/>
      <c r="J17" s="313"/>
      <c r="K17" s="191"/>
    </row>
    <row r="18" spans="2:11" s="1" customFormat="1" ht="15" customHeight="1">
      <c r="B18" s="194"/>
      <c r="C18" s="195"/>
      <c r="D18" s="195"/>
      <c r="E18" s="197" t="s">
        <v>79</v>
      </c>
      <c r="F18" s="313" t="s">
        <v>811</v>
      </c>
      <c r="G18" s="313"/>
      <c r="H18" s="313"/>
      <c r="I18" s="313"/>
      <c r="J18" s="313"/>
      <c r="K18" s="191"/>
    </row>
    <row r="19" spans="2:11" s="1" customFormat="1" ht="15" customHeight="1">
      <c r="B19" s="194"/>
      <c r="C19" s="195"/>
      <c r="D19" s="195"/>
      <c r="E19" s="197" t="s">
        <v>812</v>
      </c>
      <c r="F19" s="313" t="s">
        <v>813</v>
      </c>
      <c r="G19" s="313"/>
      <c r="H19" s="313"/>
      <c r="I19" s="313"/>
      <c r="J19" s="313"/>
      <c r="K19" s="191"/>
    </row>
    <row r="20" spans="2:11" s="1" customFormat="1" ht="15" customHeight="1">
      <c r="B20" s="194"/>
      <c r="C20" s="195"/>
      <c r="D20" s="195"/>
      <c r="E20" s="197" t="s">
        <v>814</v>
      </c>
      <c r="F20" s="313" t="s">
        <v>815</v>
      </c>
      <c r="G20" s="313"/>
      <c r="H20" s="313"/>
      <c r="I20" s="313"/>
      <c r="J20" s="313"/>
      <c r="K20" s="191"/>
    </row>
    <row r="21" spans="2:11" s="1" customFormat="1" ht="15" customHeight="1">
      <c r="B21" s="194"/>
      <c r="C21" s="195"/>
      <c r="D21" s="195"/>
      <c r="E21" s="197" t="s">
        <v>816</v>
      </c>
      <c r="F21" s="313" t="s">
        <v>817</v>
      </c>
      <c r="G21" s="313"/>
      <c r="H21" s="313"/>
      <c r="I21" s="313"/>
      <c r="J21" s="313"/>
      <c r="K21" s="191"/>
    </row>
    <row r="22" spans="2:11" s="1" customFormat="1" ht="15" customHeight="1">
      <c r="B22" s="194"/>
      <c r="C22" s="195"/>
      <c r="D22" s="195"/>
      <c r="E22" s="197" t="s">
        <v>818</v>
      </c>
      <c r="F22" s="313" t="s">
        <v>819</v>
      </c>
      <c r="G22" s="313"/>
      <c r="H22" s="313"/>
      <c r="I22" s="313"/>
      <c r="J22" s="313"/>
      <c r="K22" s="191"/>
    </row>
    <row r="23" spans="2:11" s="1" customFormat="1" ht="15" customHeight="1">
      <c r="B23" s="194"/>
      <c r="C23" s="195"/>
      <c r="D23" s="195"/>
      <c r="E23" s="197" t="s">
        <v>820</v>
      </c>
      <c r="F23" s="313" t="s">
        <v>821</v>
      </c>
      <c r="G23" s="313"/>
      <c r="H23" s="313"/>
      <c r="I23" s="313"/>
      <c r="J23" s="313"/>
      <c r="K23" s="191"/>
    </row>
    <row r="24" spans="2:11" s="1" customFormat="1" ht="12.75" customHeight="1">
      <c r="B24" s="194"/>
      <c r="C24" s="195"/>
      <c r="D24" s="195"/>
      <c r="E24" s="195"/>
      <c r="F24" s="195"/>
      <c r="G24" s="195"/>
      <c r="H24" s="195"/>
      <c r="I24" s="195"/>
      <c r="J24" s="195"/>
      <c r="K24" s="191"/>
    </row>
    <row r="25" spans="2:11" s="1" customFormat="1" ht="15" customHeight="1">
      <c r="B25" s="194"/>
      <c r="C25" s="313" t="s">
        <v>822</v>
      </c>
      <c r="D25" s="313"/>
      <c r="E25" s="313"/>
      <c r="F25" s="313"/>
      <c r="G25" s="313"/>
      <c r="H25" s="313"/>
      <c r="I25" s="313"/>
      <c r="J25" s="313"/>
      <c r="K25" s="191"/>
    </row>
    <row r="26" spans="2:11" s="1" customFormat="1" ht="15" customHeight="1">
      <c r="B26" s="194"/>
      <c r="C26" s="313" t="s">
        <v>823</v>
      </c>
      <c r="D26" s="313"/>
      <c r="E26" s="313"/>
      <c r="F26" s="313"/>
      <c r="G26" s="313"/>
      <c r="H26" s="313"/>
      <c r="I26" s="313"/>
      <c r="J26" s="313"/>
      <c r="K26" s="191"/>
    </row>
    <row r="27" spans="2:11" s="1" customFormat="1" ht="15" customHeight="1">
      <c r="B27" s="194"/>
      <c r="C27" s="193"/>
      <c r="D27" s="313" t="s">
        <v>824</v>
      </c>
      <c r="E27" s="313"/>
      <c r="F27" s="313"/>
      <c r="G27" s="313"/>
      <c r="H27" s="313"/>
      <c r="I27" s="313"/>
      <c r="J27" s="313"/>
      <c r="K27" s="191"/>
    </row>
    <row r="28" spans="2:11" s="1" customFormat="1" ht="15" customHeight="1">
      <c r="B28" s="194"/>
      <c r="C28" s="195"/>
      <c r="D28" s="313" t="s">
        <v>825</v>
      </c>
      <c r="E28" s="313"/>
      <c r="F28" s="313"/>
      <c r="G28" s="313"/>
      <c r="H28" s="313"/>
      <c r="I28" s="313"/>
      <c r="J28" s="313"/>
      <c r="K28" s="191"/>
    </row>
    <row r="29" spans="2:11" s="1" customFormat="1" ht="12.75" customHeight="1">
      <c r="B29" s="194"/>
      <c r="C29" s="195"/>
      <c r="D29" s="195"/>
      <c r="E29" s="195"/>
      <c r="F29" s="195"/>
      <c r="G29" s="195"/>
      <c r="H29" s="195"/>
      <c r="I29" s="195"/>
      <c r="J29" s="195"/>
      <c r="K29" s="191"/>
    </row>
    <row r="30" spans="2:11" s="1" customFormat="1" ht="15" customHeight="1">
      <c r="B30" s="194"/>
      <c r="C30" s="195"/>
      <c r="D30" s="313" t="s">
        <v>826</v>
      </c>
      <c r="E30" s="313"/>
      <c r="F30" s="313"/>
      <c r="G30" s="313"/>
      <c r="H30" s="313"/>
      <c r="I30" s="313"/>
      <c r="J30" s="313"/>
      <c r="K30" s="191"/>
    </row>
    <row r="31" spans="2:11" s="1" customFormat="1" ht="15" customHeight="1">
      <c r="B31" s="194"/>
      <c r="C31" s="195"/>
      <c r="D31" s="313" t="s">
        <v>827</v>
      </c>
      <c r="E31" s="313"/>
      <c r="F31" s="313"/>
      <c r="G31" s="313"/>
      <c r="H31" s="313"/>
      <c r="I31" s="313"/>
      <c r="J31" s="313"/>
      <c r="K31" s="191"/>
    </row>
    <row r="32" spans="2:11" s="1" customFormat="1" ht="12.75" customHeight="1">
      <c r="B32" s="194"/>
      <c r="C32" s="195"/>
      <c r="D32" s="195"/>
      <c r="E32" s="195"/>
      <c r="F32" s="195"/>
      <c r="G32" s="195"/>
      <c r="H32" s="195"/>
      <c r="I32" s="195"/>
      <c r="J32" s="195"/>
      <c r="K32" s="191"/>
    </row>
    <row r="33" spans="2:11" s="1" customFormat="1" ht="15" customHeight="1">
      <c r="B33" s="194"/>
      <c r="C33" s="195"/>
      <c r="D33" s="313" t="s">
        <v>828</v>
      </c>
      <c r="E33" s="313"/>
      <c r="F33" s="313"/>
      <c r="G33" s="313"/>
      <c r="H33" s="313"/>
      <c r="I33" s="313"/>
      <c r="J33" s="313"/>
      <c r="K33" s="191"/>
    </row>
    <row r="34" spans="2:11" s="1" customFormat="1" ht="15" customHeight="1">
      <c r="B34" s="194"/>
      <c r="C34" s="195"/>
      <c r="D34" s="313" t="s">
        <v>829</v>
      </c>
      <c r="E34" s="313"/>
      <c r="F34" s="313"/>
      <c r="G34" s="313"/>
      <c r="H34" s="313"/>
      <c r="I34" s="313"/>
      <c r="J34" s="313"/>
      <c r="K34" s="191"/>
    </row>
    <row r="35" spans="2:11" s="1" customFormat="1" ht="15" customHeight="1">
      <c r="B35" s="194"/>
      <c r="C35" s="195"/>
      <c r="D35" s="313" t="s">
        <v>830</v>
      </c>
      <c r="E35" s="313"/>
      <c r="F35" s="313"/>
      <c r="G35" s="313"/>
      <c r="H35" s="313"/>
      <c r="I35" s="313"/>
      <c r="J35" s="313"/>
      <c r="K35" s="191"/>
    </row>
    <row r="36" spans="2:11" s="1" customFormat="1" ht="15" customHeight="1">
      <c r="B36" s="194"/>
      <c r="C36" s="195"/>
      <c r="D36" s="193"/>
      <c r="E36" s="196" t="s">
        <v>108</v>
      </c>
      <c r="F36" s="193"/>
      <c r="G36" s="313" t="s">
        <v>831</v>
      </c>
      <c r="H36" s="313"/>
      <c r="I36" s="313"/>
      <c r="J36" s="313"/>
      <c r="K36" s="191"/>
    </row>
    <row r="37" spans="2:11" s="1" customFormat="1" ht="30.75" customHeight="1">
      <c r="B37" s="194"/>
      <c r="C37" s="195"/>
      <c r="D37" s="193"/>
      <c r="E37" s="196" t="s">
        <v>832</v>
      </c>
      <c r="F37" s="193"/>
      <c r="G37" s="313" t="s">
        <v>833</v>
      </c>
      <c r="H37" s="313"/>
      <c r="I37" s="313"/>
      <c r="J37" s="313"/>
      <c r="K37" s="191"/>
    </row>
    <row r="38" spans="2:11" s="1" customFormat="1" ht="15" customHeight="1">
      <c r="B38" s="194"/>
      <c r="C38" s="195"/>
      <c r="D38" s="193"/>
      <c r="E38" s="196" t="s">
        <v>53</v>
      </c>
      <c r="F38" s="193"/>
      <c r="G38" s="313" t="s">
        <v>834</v>
      </c>
      <c r="H38" s="313"/>
      <c r="I38" s="313"/>
      <c r="J38" s="313"/>
      <c r="K38" s="191"/>
    </row>
    <row r="39" spans="2:11" s="1" customFormat="1" ht="15" customHeight="1">
      <c r="B39" s="194"/>
      <c r="C39" s="195"/>
      <c r="D39" s="193"/>
      <c r="E39" s="196" t="s">
        <v>54</v>
      </c>
      <c r="F39" s="193"/>
      <c r="G39" s="313" t="s">
        <v>835</v>
      </c>
      <c r="H39" s="313"/>
      <c r="I39" s="313"/>
      <c r="J39" s="313"/>
      <c r="K39" s="191"/>
    </row>
    <row r="40" spans="2:11" s="1" customFormat="1" ht="15" customHeight="1">
      <c r="B40" s="194"/>
      <c r="C40" s="195"/>
      <c r="D40" s="193"/>
      <c r="E40" s="196" t="s">
        <v>109</v>
      </c>
      <c r="F40" s="193"/>
      <c r="G40" s="313" t="s">
        <v>836</v>
      </c>
      <c r="H40" s="313"/>
      <c r="I40" s="313"/>
      <c r="J40" s="313"/>
      <c r="K40" s="191"/>
    </row>
    <row r="41" spans="2:11" s="1" customFormat="1" ht="15" customHeight="1">
      <c r="B41" s="194"/>
      <c r="C41" s="195"/>
      <c r="D41" s="193"/>
      <c r="E41" s="196" t="s">
        <v>110</v>
      </c>
      <c r="F41" s="193"/>
      <c r="G41" s="313" t="s">
        <v>837</v>
      </c>
      <c r="H41" s="313"/>
      <c r="I41" s="313"/>
      <c r="J41" s="313"/>
      <c r="K41" s="191"/>
    </row>
    <row r="42" spans="2:11" s="1" customFormat="1" ht="15" customHeight="1">
      <c r="B42" s="194"/>
      <c r="C42" s="195"/>
      <c r="D42" s="193"/>
      <c r="E42" s="196" t="s">
        <v>838</v>
      </c>
      <c r="F42" s="193"/>
      <c r="G42" s="313" t="s">
        <v>839</v>
      </c>
      <c r="H42" s="313"/>
      <c r="I42" s="313"/>
      <c r="J42" s="313"/>
      <c r="K42" s="191"/>
    </row>
    <row r="43" spans="2:11" s="1" customFormat="1" ht="15" customHeight="1">
      <c r="B43" s="194"/>
      <c r="C43" s="195"/>
      <c r="D43" s="193"/>
      <c r="E43" s="196"/>
      <c r="F43" s="193"/>
      <c r="G43" s="313" t="s">
        <v>840</v>
      </c>
      <c r="H43" s="313"/>
      <c r="I43" s="313"/>
      <c r="J43" s="313"/>
      <c r="K43" s="191"/>
    </row>
    <row r="44" spans="2:11" s="1" customFormat="1" ht="15" customHeight="1">
      <c r="B44" s="194"/>
      <c r="C44" s="195"/>
      <c r="D44" s="193"/>
      <c r="E44" s="196" t="s">
        <v>841</v>
      </c>
      <c r="F44" s="193"/>
      <c r="G44" s="313" t="s">
        <v>842</v>
      </c>
      <c r="H44" s="313"/>
      <c r="I44" s="313"/>
      <c r="J44" s="313"/>
      <c r="K44" s="191"/>
    </row>
    <row r="45" spans="2:11" s="1" customFormat="1" ht="15" customHeight="1">
      <c r="B45" s="194"/>
      <c r="C45" s="195"/>
      <c r="D45" s="193"/>
      <c r="E45" s="196" t="s">
        <v>112</v>
      </c>
      <c r="F45" s="193"/>
      <c r="G45" s="313" t="s">
        <v>843</v>
      </c>
      <c r="H45" s="313"/>
      <c r="I45" s="313"/>
      <c r="J45" s="313"/>
      <c r="K45" s="191"/>
    </row>
    <row r="46" spans="2:11" s="1" customFormat="1" ht="12.75" customHeight="1">
      <c r="B46" s="194"/>
      <c r="C46" s="195"/>
      <c r="D46" s="193"/>
      <c r="E46" s="193"/>
      <c r="F46" s="193"/>
      <c r="G46" s="193"/>
      <c r="H46" s="193"/>
      <c r="I46" s="193"/>
      <c r="J46" s="193"/>
      <c r="K46" s="191"/>
    </row>
    <row r="47" spans="2:11" s="1" customFormat="1" ht="15" customHeight="1">
      <c r="B47" s="194"/>
      <c r="C47" s="195"/>
      <c r="D47" s="313" t="s">
        <v>844</v>
      </c>
      <c r="E47" s="313"/>
      <c r="F47" s="313"/>
      <c r="G47" s="313"/>
      <c r="H47" s="313"/>
      <c r="I47" s="313"/>
      <c r="J47" s="313"/>
      <c r="K47" s="191"/>
    </row>
    <row r="48" spans="2:11" s="1" customFormat="1" ht="15" customHeight="1">
      <c r="B48" s="194"/>
      <c r="C48" s="195"/>
      <c r="D48" s="195"/>
      <c r="E48" s="313" t="s">
        <v>845</v>
      </c>
      <c r="F48" s="313"/>
      <c r="G48" s="313"/>
      <c r="H48" s="313"/>
      <c r="I48" s="313"/>
      <c r="J48" s="313"/>
      <c r="K48" s="191"/>
    </row>
    <row r="49" spans="2:11" s="1" customFormat="1" ht="15" customHeight="1">
      <c r="B49" s="194"/>
      <c r="C49" s="195"/>
      <c r="D49" s="195"/>
      <c r="E49" s="313" t="s">
        <v>846</v>
      </c>
      <c r="F49" s="313"/>
      <c r="G49" s="313"/>
      <c r="H49" s="313"/>
      <c r="I49" s="313"/>
      <c r="J49" s="313"/>
      <c r="K49" s="191"/>
    </row>
    <row r="50" spans="2:11" s="1" customFormat="1" ht="15" customHeight="1">
      <c r="B50" s="194"/>
      <c r="C50" s="195"/>
      <c r="D50" s="195"/>
      <c r="E50" s="313" t="s">
        <v>847</v>
      </c>
      <c r="F50" s="313"/>
      <c r="G50" s="313"/>
      <c r="H50" s="313"/>
      <c r="I50" s="313"/>
      <c r="J50" s="313"/>
      <c r="K50" s="191"/>
    </row>
    <row r="51" spans="2:11" s="1" customFormat="1" ht="15" customHeight="1">
      <c r="B51" s="194"/>
      <c r="C51" s="195"/>
      <c r="D51" s="313" t="s">
        <v>848</v>
      </c>
      <c r="E51" s="313"/>
      <c r="F51" s="313"/>
      <c r="G51" s="313"/>
      <c r="H51" s="313"/>
      <c r="I51" s="313"/>
      <c r="J51" s="313"/>
      <c r="K51" s="191"/>
    </row>
    <row r="52" spans="2:11" s="1" customFormat="1" ht="25.5" customHeight="1">
      <c r="B52" s="190"/>
      <c r="C52" s="314" t="s">
        <v>849</v>
      </c>
      <c r="D52" s="314"/>
      <c r="E52" s="314"/>
      <c r="F52" s="314"/>
      <c r="G52" s="314"/>
      <c r="H52" s="314"/>
      <c r="I52" s="314"/>
      <c r="J52" s="314"/>
      <c r="K52" s="191"/>
    </row>
    <row r="53" spans="2:11" s="1" customFormat="1" ht="5.25" customHeight="1">
      <c r="B53" s="190"/>
      <c r="C53" s="192"/>
      <c r="D53" s="192"/>
      <c r="E53" s="192"/>
      <c r="F53" s="192"/>
      <c r="G53" s="192"/>
      <c r="H53" s="192"/>
      <c r="I53" s="192"/>
      <c r="J53" s="192"/>
      <c r="K53" s="191"/>
    </row>
    <row r="54" spans="2:11" s="1" customFormat="1" ht="15" customHeight="1">
      <c r="B54" s="190"/>
      <c r="C54" s="313" t="s">
        <v>850</v>
      </c>
      <c r="D54" s="313"/>
      <c r="E54" s="313"/>
      <c r="F54" s="313"/>
      <c r="G54" s="313"/>
      <c r="H54" s="313"/>
      <c r="I54" s="313"/>
      <c r="J54" s="313"/>
      <c r="K54" s="191"/>
    </row>
    <row r="55" spans="2:11" s="1" customFormat="1" ht="15" customHeight="1">
      <c r="B55" s="190"/>
      <c r="C55" s="313" t="s">
        <v>851</v>
      </c>
      <c r="D55" s="313"/>
      <c r="E55" s="313"/>
      <c r="F55" s="313"/>
      <c r="G55" s="313"/>
      <c r="H55" s="313"/>
      <c r="I55" s="313"/>
      <c r="J55" s="313"/>
      <c r="K55" s="191"/>
    </row>
    <row r="56" spans="2:11" s="1" customFormat="1" ht="12.75" customHeight="1">
      <c r="B56" s="190"/>
      <c r="C56" s="193"/>
      <c r="D56" s="193"/>
      <c r="E56" s="193"/>
      <c r="F56" s="193"/>
      <c r="G56" s="193"/>
      <c r="H56" s="193"/>
      <c r="I56" s="193"/>
      <c r="J56" s="193"/>
      <c r="K56" s="191"/>
    </row>
    <row r="57" spans="2:11" s="1" customFormat="1" ht="15" customHeight="1">
      <c r="B57" s="190"/>
      <c r="C57" s="313" t="s">
        <v>852</v>
      </c>
      <c r="D57" s="313"/>
      <c r="E57" s="313"/>
      <c r="F57" s="313"/>
      <c r="G57" s="313"/>
      <c r="H57" s="313"/>
      <c r="I57" s="313"/>
      <c r="J57" s="313"/>
      <c r="K57" s="191"/>
    </row>
    <row r="58" spans="2:11" s="1" customFormat="1" ht="15" customHeight="1">
      <c r="B58" s="190"/>
      <c r="C58" s="195"/>
      <c r="D58" s="313" t="s">
        <v>853</v>
      </c>
      <c r="E58" s="313"/>
      <c r="F58" s="313"/>
      <c r="G58" s="313"/>
      <c r="H58" s="313"/>
      <c r="I58" s="313"/>
      <c r="J58" s="313"/>
      <c r="K58" s="191"/>
    </row>
    <row r="59" spans="2:11" s="1" customFormat="1" ht="15" customHeight="1">
      <c r="B59" s="190"/>
      <c r="C59" s="195"/>
      <c r="D59" s="313" t="s">
        <v>854</v>
      </c>
      <c r="E59" s="313"/>
      <c r="F59" s="313"/>
      <c r="G59" s="313"/>
      <c r="H59" s="313"/>
      <c r="I59" s="313"/>
      <c r="J59" s="313"/>
      <c r="K59" s="191"/>
    </row>
    <row r="60" spans="2:11" s="1" customFormat="1" ht="15" customHeight="1">
      <c r="B60" s="190"/>
      <c r="C60" s="195"/>
      <c r="D60" s="313" t="s">
        <v>855</v>
      </c>
      <c r="E60" s="313"/>
      <c r="F60" s="313"/>
      <c r="G60" s="313"/>
      <c r="H60" s="313"/>
      <c r="I60" s="313"/>
      <c r="J60" s="313"/>
      <c r="K60" s="191"/>
    </row>
    <row r="61" spans="2:11" s="1" customFormat="1" ht="15" customHeight="1">
      <c r="B61" s="190"/>
      <c r="C61" s="195"/>
      <c r="D61" s="313" t="s">
        <v>856</v>
      </c>
      <c r="E61" s="313"/>
      <c r="F61" s="313"/>
      <c r="G61" s="313"/>
      <c r="H61" s="313"/>
      <c r="I61" s="313"/>
      <c r="J61" s="313"/>
      <c r="K61" s="191"/>
    </row>
    <row r="62" spans="2:11" s="1" customFormat="1" ht="15" customHeight="1">
      <c r="B62" s="190"/>
      <c r="C62" s="195"/>
      <c r="D62" s="316" t="s">
        <v>857</v>
      </c>
      <c r="E62" s="316"/>
      <c r="F62" s="316"/>
      <c r="G62" s="316"/>
      <c r="H62" s="316"/>
      <c r="I62" s="316"/>
      <c r="J62" s="316"/>
      <c r="K62" s="191"/>
    </row>
    <row r="63" spans="2:11" s="1" customFormat="1" ht="15" customHeight="1">
      <c r="B63" s="190"/>
      <c r="C63" s="195"/>
      <c r="D63" s="313" t="s">
        <v>858</v>
      </c>
      <c r="E63" s="313"/>
      <c r="F63" s="313"/>
      <c r="G63" s="313"/>
      <c r="H63" s="313"/>
      <c r="I63" s="313"/>
      <c r="J63" s="313"/>
      <c r="K63" s="191"/>
    </row>
    <row r="64" spans="2:11" s="1" customFormat="1" ht="12.75" customHeight="1">
      <c r="B64" s="190"/>
      <c r="C64" s="195"/>
      <c r="D64" s="195"/>
      <c r="E64" s="198"/>
      <c r="F64" s="195"/>
      <c r="G64" s="195"/>
      <c r="H64" s="195"/>
      <c r="I64" s="195"/>
      <c r="J64" s="195"/>
      <c r="K64" s="191"/>
    </row>
    <row r="65" spans="2:11" s="1" customFormat="1" ht="15" customHeight="1">
      <c r="B65" s="190"/>
      <c r="C65" s="195"/>
      <c r="D65" s="313" t="s">
        <v>859</v>
      </c>
      <c r="E65" s="313"/>
      <c r="F65" s="313"/>
      <c r="G65" s="313"/>
      <c r="H65" s="313"/>
      <c r="I65" s="313"/>
      <c r="J65" s="313"/>
      <c r="K65" s="191"/>
    </row>
    <row r="66" spans="2:11" s="1" customFormat="1" ht="15" customHeight="1">
      <c r="B66" s="190"/>
      <c r="C66" s="195"/>
      <c r="D66" s="316" t="s">
        <v>860</v>
      </c>
      <c r="E66" s="316"/>
      <c r="F66" s="316"/>
      <c r="G66" s="316"/>
      <c r="H66" s="316"/>
      <c r="I66" s="316"/>
      <c r="J66" s="316"/>
      <c r="K66" s="191"/>
    </row>
    <row r="67" spans="2:11" s="1" customFormat="1" ht="15" customHeight="1">
      <c r="B67" s="190"/>
      <c r="C67" s="195"/>
      <c r="D67" s="313" t="s">
        <v>861</v>
      </c>
      <c r="E67" s="313"/>
      <c r="F67" s="313"/>
      <c r="G67" s="313"/>
      <c r="H67" s="313"/>
      <c r="I67" s="313"/>
      <c r="J67" s="313"/>
      <c r="K67" s="191"/>
    </row>
    <row r="68" spans="2:11" s="1" customFormat="1" ht="15" customHeight="1">
      <c r="B68" s="190"/>
      <c r="C68" s="195"/>
      <c r="D68" s="313" t="s">
        <v>862</v>
      </c>
      <c r="E68" s="313"/>
      <c r="F68" s="313"/>
      <c r="G68" s="313"/>
      <c r="H68" s="313"/>
      <c r="I68" s="313"/>
      <c r="J68" s="313"/>
      <c r="K68" s="191"/>
    </row>
    <row r="69" spans="2:11" s="1" customFormat="1" ht="15" customHeight="1">
      <c r="B69" s="190"/>
      <c r="C69" s="195"/>
      <c r="D69" s="313" t="s">
        <v>863</v>
      </c>
      <c r="E69" s="313"/>
      <c r="F69" s="313"/>
      <c r="G69" s="313"/>
      <c r="H69" s="313"/>
      <c r="I69" s="313"/>
      <c r="J69" s="313"/>
      <c r="K69" s="191"/>
    </row>
    <row r="70" spans="2:11" s="1" customFormat="1" ht="15" customHeight="1">
      <c r="B70" s="190"/>
      <c r="C70" s="195"/>
      <c r="D70" s="313" t="s">
        <v>864</v>
      </c>
      <c r="E70" s="313"/>
      <c r="F70" s="313"/>
      <c r="G70" s="313"/>
      <c r="H70" s="313"/>
      <c r="I70" s="313"/>
      <c r="J70" s="313"/>
      <c r="K70" s="191"/>
    </row>
    <row r="71" spans="2:11" s="1" customFormat="1" ht="12.75" customHeight="1">
      <c r="B71" s="199"/>
      <c r="C71" s="200"/>
      <c r="D71" s="200"/>
      <c r="E71" s="200"/>
      <c r="F71" s="200"/>
      <c r="G71" s="200"/>
      <c r="H71" s="200"/>
      <c r="I71" s="200"/>
      <c r="J71" s="200"/>
      <c r="K71" s="201"/>
    </row>
    <row r="72" spans="2:11" s="1" customFormat="1" ht="18.75" customHeight="1">
      <c r="B72" s="202"/>
      <c r="C72" s="202"/>
      <c r="D72" s="202"/>
      <c r="E72" s="202"/>
      <c r="F72" s="202"/>
      <c r="G72" s="202"/>
      <c r="H72" s="202"/>
      <c r="I72" s="202"/>
      <c r="J72" s="202"/>
      <c r="K72" s="203"/>
    </row>
    <row r="73" spans="2:11" s="1" customFormat="1" ht="18.75" customHeight="1">
      <c r="B73" s="203"/>
      <c r="C73" s="203"/>
      <c r="D73" s="203"/>
      <c r="E73" s="203"/>
      <c r="F73" s="203"/>
      <c r="G73" s="203"/>
      <c r="H73" s="203"/>
      <c r="I73" s="203"/>
      <c r="J73" s="203"/>
      <c r="K73" s="203"/>
    </row>
    <row r="74" spans="2:11" s="1" customFormat="1" ht="7.5" customHeight="1">
      <c r="B74" s="204"/>
      <c r="C74" s="205"/>
      <c r="D74" s="205"/>
      <c r="E74" s="205"/>
      <c r="F74" s="205"/>
      <c r="G74" s="205"/>
      <c r="H74" s="205"/>
      <c r="I74" s="205"/>
      <c r="J74" s="205"/>
      <c r="K74" s="206"/>
    </row>
    <row r="75" spans="2:11" s="1" customFormat="1" ht="45" customHeight="1">
      <c r="B75" s="207"/>
      <c r="C75" s="317" t="s">
        <v>865</v>
      </c>
      <c r="D75" s="317"/>
      <c r="E75" s="317"/>
      <c r="F75" s="317"/>
      <c r="G75" s="317"/>
      <c r="H75" s="317"/>
      <c r="I75" s="317"/>
      <c r="J75" s="317"/>
      <c r="K75" s="208"/>
    </row>
    <row r="76" spans="2:11" s="1" customFormat="1" ht="17.25" customHeight="1">
      <c r="B76" s="207"/>
      <c r="C76" s="209" t="s">
        <v>866</v>
      </c>
      <c r="D76" s="209"/>
      <c r="E76" s="209"/>
      <c r="F76" s="209" t="s">
        <v>867</v>
      </c>
      <c r="G76" s="210"/>
      <c r="H76" s="209" t="s">
        <v>54</v>
      </c>
      <c r="I76" s="209" t="s">
        <v>57</v>
      </c>
      <c r="J76" s="209" t="s">
        <v>868</v>
      </c>
      <c r="K76" s="208"/>
    </row>
    <row r="77" spans="2:11" s="1" customFormat="1" ht="17.25" customHeight="1">
      <c r="B77" s="207"/>
      <c r="C77" s="211" t="s">
        <v>869</v>
      </c>
      <c r="D77" s="211"/>
      <c r="E77" s="211"/>
      <c r="F77" s="212" t="s">
        <v>870</v>
      </c>
      <c r="G77" s="213"/>
      <c r="H77" s="211"/>
      <c r="I77" s="211"/>
      <c r="J77" s="211" t="s">
        <v>871</v>
      </c>
      <c r="K77" s="208"/>
    </row>
    <row r="78" spans="2:11" s="1" customFormat="1" ht="5.25" customHeight="1">
      <c r="B78" s="207"/>
      <c r="C78" s="214"/>
      <c r="D78" s="214"/>
      <c r="E78" s="214"/>
      <c r="F78" s="214"/>
      <c r="G78" s="215"/>
      <c r="H78" s="214"/>
      <c r="I78" s="214"/>
      <c r="J78" s="214"/>
      <c r="K78" s="208"/>
    </row>
    <row r="79" spans="2:11" s="1" customFormat="1" ht="15" customHeight="1">
      <c r="B79" s="207"/>
      <c r="C79" s="196" t="s">
        <v>53</v>
      </c>
      <c r="D79" s="216"/>
      <c r="E79" s="216"/>
      <c r="F79" s="217" t="s">
        <v>872</v>
      </c>
      <c r="G79" s="218"/>
      <c r="H79" s="196" t="s">
        <v>873</v>
      </c>
      <c r="I79" s="196" t="s">
        <v>874</v>
      </c>
      <c r="J79" s="196">
        <v>20</v>
      </c>
      <c r="K79" s="208"/>
    </row>
    <row r="80" spans="2:11" s="1" customFormat="1" ht="15" customHeight="1">
      <c r="B80" s="207"/>
      <c r="C80" s="196" t="s">
        <v>875</v>
      </c>
      <c r="D80" s="196"/>
      <c r="E80" s="196"/>
      <c r="F80" s="217" t="s">
        <v>872</v>
      </c>
      <c r="G80" s="218"/>
      <c r="H80" s="196" t="s">
        <v>876</v>
      </c>
      <c r="I80" s="196" t="s">
        <v>874</v>
      </c>
      <c r="J80" s="196">
        <v>120</v>
      </c>
      <c r="K80" s="208"/>
    </row>
    <row r="81" spans="2:11" s="1" customFormat="1" ht="15" customHeight="1">
      <c r="B81" s="219"/>
      <c r="C81" s="196" t="s">
        <v>877</v>
      </c>
      <c r="D81" s="196"/>
      <c r="E81" s="196"/>
      <c r="F81" s="217" t="s">
        <v>878</v>
      </c>
      <c r="G81" s="218"/>
      <c r="H81" s="196" t="s">
        <v>879</v>
      </c>
      <c r="I81" s="196" t="s">
        <v>874</v>
      </c>
      <c r="J81" s="196">
        <v>50</v>
      </c>
      <c r="K81" s="208"/>
    </row>
    <row r="82" spans="2:11" s="1" customFormat="1" ht="15" customHeight="1">
      <c r="B82" s="219"/>
      <c r="C82" s="196" t="s">
        <v>880</v>
      </c>
      <c r="D82" s="196"/>
      <c r="E82" s="196"/>
      <c r="F82" s="217" t="s">
        <v>872</v>
      </c>
      <c r="G82" s="218"/>
      <c r="H82" s="196" t="s">
        <v>881</v>
      </c>
      <c r="I82" s="196" t="s">
        <v>882</v>
      </c>
      <c r="J82" s="196"/>
      <c r="K82" s="208"/>
    </row>
    <row r="83" spans="2:11" s="1" customFormat="1" ht="15" customHeight="1">
      <c r="B83" s="219"/>
      <c r="C83" s="220" t="s">
        <v>883</v>
      </c>
      <c r="D83" s="220"/>
      <c r="E83" s="220"/>
      <c r="F83" s="221" t="s">
        <v>878</v>
      </c>
      <c r="G83" s="220"/>
      <c r="H83" s="220" t="s">
        <v>884</v>
      </c>
      <c r="I83" s="220" t="s">
        <v>874</v>
      </c>
      <c r="J83" s="220">
        <v>15</v>
      </c>
      <c r="K83" s="208"/>
    </row>
    <row r="84" spans="2:11" s="1" customFormat="1" ht="15" customHeight="1">
      <c r="B84" s="219"/>
      <c r="C84" s="220" t="s">
        <v>885</v>
      </c>
      <c r="D84" s="220"/>
      <c r="E84" s="220"/>
      <c r="F84" s="221" t="s">
        <v>878</v>
      </c>
      <c r="G84" s="220"/>
      <c r="H84" s="220" t="s">
        <v>886</v>
      </c>
      <c r="I84" s="220" t="s">
        <v>874</v>
      </c>
      <c r="J84" s="220">
        <v>15</v>
      </c>
      <c r="K84" s="208"/>
    </row>
    <row r="85" spans="2:11" s="1" customFormat="1" ht="15" customHeight="1">
      <c r="B85" s="219"/>
      <c r="C85" s="220" t="s">
        <v>887</v>
      </c>
      <c r="D85" s="220"/>
      <c r="E85" s="220"/>
      <c r="F85" s="221" t="s">
        <v>878</v>
      </c>
      <c r="G85" s="220"/>
      <c r="H85" s="220" t="s">
        <v>888</v>
      </c>
      <c r="I85" s="220" t="s">
        <v>874</v>
      </c>
      <c r="J85" s="220">
        <v>20</v>
      </c>
      <c r="K85" s="208"/>
    </row>
    <row r="86" spans="2:11" s="1" customFormat="1" ht="15" customHeight="1">
      <c r="B86" s="219"/>
      <c r="C86" s="220" t="s">
        <v>889</v>
      </c>
      <c r="D86" s="220"/>
      <c r="E86" s="220"/>
      <c r="F86" s="221" t="s">
        <v>878</v>
      </c>
      <c r="G86" s="220"/>
      <c r="H86" s="220" t="s">
        <v>890</v>
      </c>
      <c r="I86" s="220" t="s">
        <v>874</v>
      </c>
      <c r="J86" s="220">
        <v>20</v>
      </c>
      <c r="K86" s="208"/>
    </row>
    <row r="87" spans="2:11" s="1" customFormat="1" ht="15" customHeight="1">
      <c r="B87" s="219"/>
      <c r="C87" s="196" t="s">
        <v>891</v>
      </c>
      <c r="D87" s="196"/>
      <c r="E87" s="196"/>
      <c r="F87" s="217" t="s">
        <v>878</v>
      </c>
      <c r="G87" s="218"/>
      <c r="H87" s="196" t="s">
        <v>892</v>
      </c>
      <c r="I87" s="196" t="s">
        <v>874</v>
      </c>
      <c r="J87" s="196">
        <v>50</v>
      </c>
      <c r="K87" s="208"/>
    </row>
    <row r="88" spans="2:11" s="1" customFormat="1" ht="15" customHeight="1">
      <c r="B88" s="219"/>
      <c r="C88" s="196" t="s">
        <v>893</v>
      </c>
      <c r="D88" s="196"/>
      <c r="E88" s="196"/>
      <c r="F88" s="217" t="s">
        <v>878</v>
      </c>
      <c r="G88" s="218"/>
      <c r="H88" s="196" t="s">
        <v>894</v>
      </c>
      <c r="I88" s="196" t="s">
        <v>874</v>
      </c>
      <c r="J88" s="196">
        <v>20</v>
      </c>
      <c r="K88" s="208"/>
    </row>
    <row r="89" spans="2:11" s="1" customFormat="1" ht="15" customHeight="1">
      <c r="B89" s="219"/>
      <c r="C89" s="196" t="s">
        <v>895</v>
      </c>
      <c r="D89" s="196"/>
      <c r="E89" s="196"/>
      <c r="F89" s="217" t="s">
        <v>878</v>
      </c>
      <c r="G89" s="218"/>
      <c r="H89" s="196" t="s">
        <v>896</v>
      </c>
      <c r="I89" s="196" t="s">
        <v>874</v>
      </c>
      <c r="J89" s="196">
        <v>20</v>
      </c>
      <c r="K89" s="208"/>
    </row>
    <row r="90" spans="2:11" s="1" customFormat="1" ht="15" customHeight="1">
      <c r="B90" s="219"/>
      <c r="C90" s="196" t="s">
        <v>897</v>
      </c>
      <c r="D90" s="196"/>
      <c r="E90" s="196"/>
      <c r="F90" s="217" t="s">
        <v>878</v>
      </c>
      <c r="G90" s="218"/>
      <c r="H90" s="196" t="s">
        <v>898</v>
      </c>
      <c r="I90" s="196" t="s">
        <v>874</v>
      </c>
      <c r="J90" s="196">
        <v>50</v>
      </c>
      <c r="K90" s="208"/>
    </row>
    <row r="91" spans="2:11" s="1" customFormat="1" ht="15" customHeight="1">
      <c r="B91" s="219"/>
      <c r="C91" s="196" t="s">
        <v>899</v>
      </c>
      <c r="D91" s="196"/>
      <c r="E91" s="196"/>
      <c r="F91" s="217" t="s">
        <v>878</v>
      </c>
      <c r="G91" s="218"/>
      <c r="H91" s="196" t="s">
        <v>899</v>
      </c>
      <c r="I91" s="196" t="s">
        <v>874</v>
      </c>
      <c r="J91" s="196">
        <v>50</v>
      </c>
      <c r="K91" s="208"/>
    </row>
    <row r="92" spans="2:11" s="1" customFormat="1" ht="15" customHeight="1">
      <c r="B92" s="219"/>
      <c r="C92" s="196" t="s">
        <v>900</v>
      </c>
      <c r="D92" s="196"/>
      <c r="E92" s="196"/>
      <c r="F92" s="217" t="s">
        <v>878</v>
      </c>
      <c r="G92" s="218"/>
      <c r="H92" s="196" t="s">
        <v>901</v>
      </c>
      <c r="I92" s="196" t="s">
        <v>874</v>
      </c>
      <c r="J92" s="196">
        <v>255</v>
      </c>
      <c r="K92" s="208"/>
    </row>
    <row r="93" spans="2:11" s="1" customFormat="1" ht="15" customHeight="1">
      <c r="B93" s="219"/>
      <c r="C93" s="196" t="s">
        <v>902</v>
      </c>
      <c r="D93" s="196"/>
      <c r="E93" s="196"/>
      <c r="F93" s="217" t="s">
        <v>872</v>
      </c>
      <c r="G93" s="218"/>
      <c r="H93" s="196" t="s">
        <v>903</v>
      </c>
      <c r="I93" s="196" t="s">
        <v>904</v>
      </c>
      <c r="J93" s="196"/>
      <c r="K93" s="208"/>
    </row>
    <row r="94" spans="2:11" s="1" customFormat="1" ht="15" customHeight="1">
      <c r="B94" s="219"/>
      <c r="C94" s="196" t="s">
        <v>905</v>
      </c>
      <c r="D94" s="196"/>
      <c r="E94" s="196"/>
      <c r="F94" s="217" t="s">
        <v>872</v>
      </c>
      <c r="G94" s="218"/>
      <c r="H94" s="196" t="s">
        <v>906</v>
      </c>
      <c r="I94" s="196" t="s">
        <v>907</v>
      </c>
      <c r="J94" s="196"/>
      <c r="K94" s="208"/>
    </row>
    <row r="95" spans="2:11" s="1" customFormat="1" ht="15" customHeight="1">
      <c r="B95" s="219"/>
      <c r="C95" s="196" t="s">
        <v>908</v>
      </c>
      <c r="D95" s="196"/>
      <c r="E95" s="196"/>
      <c r="F95" s="217" t="s">
        <v>872</v>
      </c>
      <c r="G95" s="218"/>
      <c r="H95" s="196" t="s">
        <v>908</v>
      </c>
      <c r="I95" s="196" t="s">
        <v>907</v>
      </c>
      <c r="J95" s="196"/>
      <c r="K95" s="208"/>
    </row>
    <row r="96" spans="2:11" s="1" customFormat="1" ht="15" customHeight="1">
      <c r="B96" s="219"/>
      <c r="C96" s="196" t="s">
        <v>38</v>
      </c>
      <c r="D96" s="196"/>
      <c r="E96" s="196"/>
      <c r="F96" s="217" t="s">
        <v>872</v>
      </c>
      <c r="G96" s="218"/>
      <c r="H96" s="196" t="s">
        <v>909</v>
      </c>
      <c r="I96" s="196" t="s">
        <v>907</v>
      </c>
      <c r="J96" s="196"/>
      <c r="K96" s="208"/>
    </row>
    <row r="97" spans="2:11" s="1" customFormat="1" ht="15" customHeight="1">
      <c r="B97" s="219"/>
      <c r="C97" s="196" t="s">
        <v>48</v>
      </c>
      <c r="D97" s="196"/>
      <c r="E97" s="196"/>
      <c r="F97" s="217" t="s">
        <v>872</v>
      </c>
      <c r="G97" s="218"/>
      <c r="H97" s="196" t="s">
        <v>910</v>
      </c>
      <c r="I97" s="196" t="s">
        <v>907</v>
      </c>
      <c r="J97" s="196"/>
      <c r="K97" s="208"/>
    </row>
    <row r="98" spans="2:11" s="1" customFormat="1" ht="15" customHeight="1">
      <c r="B98" s="222"/>
      <c r="C98" s="223"/>
      <c r="D98" s="223"/>
      <c r="E98" s="223"/>
      <c r="F98" s="223"/>
      <c r="G98" s="223"/>
      <c r="H98" s="223"/>
      <c r="I98" s="223"/>
      <c r="J98" s="223"/>
      <c r="K98" s="224"/>
    </row>
    <row r="99" spans="2:11" s="1" customFormat="1" ht="18.75" customHeight="1">
      <c r="B99" s="225"/>
      <c r="C99" s="226"/>
      <c r="D99" s="226"/>
      <c r="E99" s="226"/>
      <c r="F99" s="226"/>
      <c r="G99" s="226"/>
      <c r="H99" s="226"/>
      <c r="I99" s="226"/>
      <c r="J99" s="226"/>
      <c r="K99" s="225"/>
    </row>
    <row r="100" spans="2:11" s="1" customFormat="1" ht="18.75" customHeight="1">
      <c r="B100" s="203"/>
      <c r="C100" s="203"/>
      <c r="D100" s="203"/>
      <c r="E100" s="203"/>
      <c r="F100" s="203"/>
      <c r="G100" s="203"/>
      <c r="H100" s="203"/>
      <c r="I100" s="203"/>
      <c r="J100" s="203"/>
      <c r="K100" s="203"/>
    </row>
    <row r="101" spans="2:11" s="1" customFormat="1" ht="7.5" customHeight="1">
      <c r="B101" s="204"/>
      <c r="C101" s="205"/>
      <c r="D101" s="205"/>
      <c r="E101" s="205"/>
      <c r="F101" s="205"/>
      <c r="G101" s="205"/>
      <c r="H101" s="205"/>
      <c r="I101" s="205"/>
      <c r="J101" s="205"/>
      <c r="K101" s="206"/>
    </row>
    <row r="102" spans="2:11" s="1" customFormat="1" ht="45" customHeight="1">
      <c r="B102" s="207"/>
      <c r="C102" s="317" t="s">
        <v>911</v>
      </c>
      <c r="D102" s="317"/>
      <c r="E102" s="317"/>
      <c r="F102" s="317"/>
      <c r="G102" s="317"/>
      <c r="H102" s="317"/>
      <c r="I102" s="317"/>
      <c r="J102" s="317"/>
      <c r="K102" s="208"/>
    </row>
    <row r="103" spans="2:11" s="1" customFormat="1" ht="17.25" customHeight="1">
      <c r="B103" s="207"/>
      <c r="C103" s="209" t="s">
        <v>866</v>
      </c>
      <c r="D103" s="209"/>
      <c r="E103" s="209"/>
      <c r="F103" s="209" t="s">
        <v>867</v>
      </c>
      <c r="G103" s="210"/>
      <c r="H103" s="209" t="s">
        <v>54</v>
      </c>
      <c r="I103" s="209" t="s">
        <v>57</v>
      </c>
      <c r="J103" s="209" t="s">
        <v>868</v>
      </c>
      <c r="K103" s="208"/>
    </row>
    <row r="104" spans="2:11" s="1" customFormat="1" ht="17.25" customHeight="1">
      <c r="B104" s="207"/>
      <c r="C104" s="211" t="s">
        <v>869</v>
      </c>
      <c r="D104" s="211"/>
      <c r="E104" s="211"/>
      <c r="F104" s="212" t="s">
        <v>870</v>
      </c>
      <c r="G104" s="213"/>
      <c r="H104" s="211"/>
      <c r="I104" s="211"/>
      <c r="J104" s="211" t="s">
        <v>871</v>
      </c>
      <c r="K104" s="208"/>
    </row>
    <row r="105" spans="2:11" s="1" customFormat="1" ht="5.25" customHeight="1">
      <c r="B105" s="207"/>
      <c r="C105" s="209"/>
      <c r="D105" s="209"/>
      <c r="E105" s="209"/>
      <c r="F105" s="209"/>
      <c r="G105" s="227"/>
      <c r="H105" s="209"/>
      <c r="I105" s="209"/>
      <c r="J105" s="209"/>
      <c r="K105" s="208"/>
    </row>
    <row r="106" spans="2:11" s="1" customFormat="1" ht="15" customHeight="1">
      <c r="B106" s="207"/>
      <c r="C106" s="196" t="s">
        <v>53</v>
      </c>
      <c r="D106" s="216"/>
      <c r="E106" s="216"/>
      <c r="F106" s="217" t="s">
        <v>872</v>
      </c>
      <c r="G106" s="196"/>
      <c r="H106" s="196" t="s">
        <v>912</v>
      </c>
      <c r="I106" s="196" t="s">
        <v>874</v>
      </c>
      <c r="J106" s="196">
        <v>20</v>
      </c>
      <c r="K106" s="208"/>
    </row>
    <row r="107" spans="2:11" s="1" customFormat="1" ht="15" customHeight="1">
      <c r="B107" s="207"/>
      <c r="C107" s="196" t="s">
        <v>875</v>
      </c>
      <c r="D107" s="196"/>
      <c r="E107" s="196"/>
      <c r="F107" s="217" t="s">
        <v>872</v>
      </c>
      <c r="G107" s="196"/>
      <c r="H107" s="196" t="s">
        <v>912</v>
      </c>
      <c r="I107" s="196" t="s">
        <v>874</v>
      </c>
      <c r="J107" s="196">
        <v>120</v>
      </c>
      <c r="K107" s="208"/>
    </row>
    <row r="108" spans="2:11" s="1" customFormat="1" ht="15" customHeight="1">
      <c r="B108" s="219"/>
      <c r="C108" s="196" t="s">
        <v>877</v>
      </c>
      <c r="D108" s="196"/>
      <c r="E108" s="196"/>
      <c r="F108" s="217" t="s">
        <v>878</v>
      </c>
      <c r="G108" s="196"/>
      <c r="H108" s="196" t="s">
        <v>912</v>
      </c>
      <c r="I108" s="196" t="s">
        <v>874</v>
      </c>
      <c r="J108" s="196">
        <v>50</v>
      </c>
      <c r="K108" s="208"/>
    </row>
    <row r="109" spans="2:11" s="1" customFormat="1" ht="15" customHeight="1">
      <c r="B109" s="219"/>
      <c r="C109" s="196" t="s">
        <v>880</v>
      </c>
      <c r="D109" s="196"/>
      <c r="E109" s="196"/>
      <c r="F109" s="217" t="s">
        <v>872</v>
      </c>
      <c r="G109" s="196"/>
      <c r="H109" s="196" t="s">
        <v>912</v>
      </c>
      <c r="I109" s="196" t="s">
        <v>882</v>
      </c>
      <c r="J109" s="196"/>
      <c r="K109" s="208"/>
    </row>
    <row r="110" spans="2:11" s="1" customFormat="1" ht="15" customHeight="1">
      <c r="B110" s="219"/>
      <c r="C110" s="196" t="s">
        <v>891</v>
      </c>
      <c r="D110" s="196"/>
      <c r="E110" s="196"/>
      <c r="F110" s="217" t="s">
        <v>878</v>
      </c>
      <c r="G110" s="196"/>
      <c r="H110" s="196" t="s">
        <v>912</v>
      </c>
      <c r="I110" s="196" t="s">
        <v>874</v>
      </c>
      <c r="J110" s="196">
        <v>50</v>
      </c>
      <c r="K110" s="208"/>
    </row>
    <row r="111" spans="2:11" s="1" customFormat="1" ht="15" customHeight="1">
      <c r="B111" s="219"/>
      <c r="C111" s="196" t="s">
        <v>899</v>
      </c>
      <c r="D111" s="196"/>
      <c r="E111" s="196"/>
      <c r="F111" s="217" t="s">
        <v>878</v>
      </c>
      <c r="G111" s="196"/>
      <c r="H111" s="196" t="s">
        <v>912</v>
      </c>
      <c r="I111" s="196" t="s">
        <v>874</v>
      </c>
      <c r="J111" s="196">
        <v>50</v>
      </c>
      <c r="K111" s="208"/>
    </row>
    <row r="112" spans="2:11" s="1" customFormat="1" ht="15" customHeight="1">
      <c r="B112" s="219"/>
      <c r="C112" s="196" t="s">
        <v>897</v>
      </c>
      <c r="D112" s="196"/>
      <c r="E112" s="196"/>
      <c r="F112" s="217" t="s">
        <v>878</v>
      </c>
      <c r="G112" s="196"/>
      <c r="H112" s="196" t="s">
        <v>912</v>
      </c>
      <c r="I112" s="196" t="s">
        <v>874</v>
      </c>
      <c r="J112" s="196">
        <v>50</v>
      </c>
      <c r="K112" s="208"/>
    </row>
    <row r="113" spans="2:11" s="1" customFormat="1" ht="15" customHeight="1">
      <c r="B113" s="219"/>
      <c r="C113" s="196" t="s">
        <v>53</v>
      </c>
      <c r="D113" s="196"/>
      <c r="E113" s="196"/>
      <c r="F113" s="217" t="s">
        <v>872</v>
      </c>
      <c r="G113" s="196"/>
      <c r="H113" s="196" t="s">
        <v>913</v>
      </c>
      <c r="I113" s="196" t="s">
        <v>874</v>
      </c>
      <c r="J113" s="196">
        <v>20</v>
      </c>
      <c r="K113" s="208"/>
    </row>
    <row r="114" spans="2:11" s="1" customFormat="1" ht="15" customHeight="1">
      <c r="B114" s="219"/>
      <c r="C114" s="196" t="s">
        <v>914</v>
      </c>
      <c r="D114" s="196"/>
      <c r="E114" s="196"/>
      <c r="F114" s="217" t="s">
        <v>872</v>
      </c>
      <c r="G114" s="196"/>
      <c r="H114" s="196" t="s">
        <v>915</v>
      </c>
      <c r="I114" s="196" t="s">
        <v>874</v>
      </c>
      <c r="J114" s="196">
        <v>120</v>
      </c>
      <c r="K114" s="208"/>
    </row>
    <row r="115" spans="2:11" s="1" customFormat="1" ht="15" customHeight="1">
      <c r="B115" s="219"/>
      <c r="C115" s="196" t="s">
        <v>38</v>
      </c>
      <c r="D115" s="196"/>
      <c r="E115" s="196"/>
      <c r="F115" s="217" t="s">
        <v>872</v>
      </c>
      <c r="G115" s="196"/>
      <c r="H115" s="196" t="s">
        <v>916</v>
      </c>
      <c r="I115" s="196" t="s">
        <v>907</v>
      </c>
      <c r="J115" s="196"/>
      <c r="K115" s="208"/>
    </row>
    <row r="116" spans="2:11" s="1" customFormat="1" ht="15" customHeight="1">
      <c r="B116" s="219"/>
      <c r="C116" s="196" t="s">
        <v>48</v>
      </c>
      <c r="D116" s="196"/>
      <c r="E116" s="196"/>
      <c r="F116" s="217" t="s">
        <v>872</v>
      </c>
      <c r="G116" s="196"/>
      <c r="H116" s="196" t="s">
        <v>917</v>
      </c>
      <c r="I116" s="196" t="s">
        <v>907</v>
      </c>
      <c r="J116" s="196"/>
      <c r="K116" s="208"/>
    </row>
    <row r="117" spans="2:11" s="1" customFormat="1" ht="15" customHeight="1">
      <c r="B117" s="219"/>
      <c r="C117" s="196" t="s">
        <v>57</v>
      </c>
      <c r="D117" s="196"/>
      <c r="E117" s="196"/>
      <c r="F117" s="217" t="s">
        <v>872</v>
      </c>
      <c r="G117" s="196"/>
      <c r="H117" s="196" t="s">
        <v>918</v>
      </c>
      <c r="I117" s="196" t="s">
        <v>919</v>
      </c>
      <c r="J117" s="196"/>
      <c r="K117" s="208"/>
    </row>
    <row r="118" spans="2:11" s="1" customFormat="1" ht="15" customHeight="1">
      <c r="B118" s="222"/>
      <c r="C118" s="228"/>
      <c r="D118" s="228"/>
      <c r="E118" s="228"/>
      <c r="F118" s="228"/>
      <c r="G118" s="228"/>
      <c r="H118" s="228"/>
      <c r="I118" s="228"/>
      <c r="J118" s="228"/>
      <c r="K118" s="224"/>
    </row>
    <row r="119" spans="2:11" s="1" customFormat="1" ht="18.75" customHeight="1">
      <c r="B119" s="229"/>
      <c r="C119" s="230"/>
      <c r="D119" s="230"/>
      <c r="E119" s="230"/>
      <c r="F119" s="231"/>
      <c r="G119" s="230"/>
      <c r="H119" s="230"/>
      <c r="I119" s="230"/>
      <c r="J119" s="230"/>
      <c r="K119" s="229"/>
    </row>
    <row r="120" spans="2:11" s="1" customFormat="1" ht="18.75" customHeight="1">
      <c r="B120" s="203"/>
      <c r="C120" s="203"/>
      <c r="D120" s="203"/>
      <c r="E120" s="203"/>
      <c r="F120" s="203"/>
      <c r="G120" s="203"/>
      <c r="H120" s="203"/>
      <c r="I120" s="203"/>
      <c r="J120" s="203"/>
      <c r="K120" s="203"/>
    </row>
    <row r="121" spans="2:11" s="1" customFormat="1" ht="7.5" customHeight="1">
      <c r="B121" s="232"/>
      <c r="C121" s="233"/>
      <c r="D121" s="233"/>
      <c r="E121" s="233"/>
      <c r="F121" s="233"/>
      <c r="G121" s="233"/>
      <c r="H121" s="233"/>
      <c r="I121" s="233"/>
      <c r="J121" s="233"/>
      <c r="K121" s="234"/>
    </row>
    <row r="122" spans="2:11" s="1" customFormat="1" ht="45" customHeight="1">
      <c r="B122" s="235"/>
      <c r="C122" s="315" t="s">
        <v>920</v>
      </c>
      <c r="D122" s="315"/>
      <c r="E122" s="315"/>
      <c r="F122" s="315"/>
      <c r="G122" s="315"/>
      <c r="H122" s="315"/>
      <c r="I122" s="315"/>
      <c r="J122" s="315"/>
      <c r="K122" s="236"/>
    </row>
    <row r="123" spans="2:11" s="1" customFormat="1" ht="17.25" customHeight="1">
      <c r="B123" s="237"/>
      <c r="C123" s="209" t="s">
        <v>866</v>
      </c>
      <c r="D123" s="209"/>
      <c r="E123" s="209"/>
      <c r="F123" s="209" t="s">
        <v>867</v>
      </c>
      <c r="G123" s="210"/>
      <c r="H123" s="209" t="s">
        <v>54</v>
      </c>
      <c r="I123" s="209" t="s">
        <v>57</v>
      </c>
      <c r="J123" s="209" t="s">
        <v>868</v>
      </c>
      <c r="K123" s="238"/>
    </row>
    <row r="124" spans="2:11" s="1" customFormat="1" ht="17.25" customHeight="1">
      <c r="B124" s="237"/>
      <c r="C124" s="211" t="s">
        <v>869</v>
      </c>
      <c r="D124" s="211"/>
      <c r="E124" s="211"/>
      <c r="F124" s="212" t="s">
        <v>870</v>
      </c>
      <c r="G124" s="213"/>
      <c r="H124" s="211"/>
      <c r="I124" s="211"/>
      <c r="J124" s="211" t="s">
        <v>871</v>
      </c>
      <c r="K124" s="238"/>
    </row>
    <row r="125" spans="2:11" s="1" customFormat="1" ht="5.25" customHeight="1">
      <c r="B125" s="239"/>
      <c r="C125" s="214"/>
      <c r="D125" s="214"/>
      <c r="E125" s="214"/>
      <c r="F125" s="214"/>
      <c r="G125" s="240"/>
      <c r="H125" s="214"/>
      <c r="I125" s="214"/>
      <c r="J125" s="214"/>
      <c r="K125" s="241"/>
    </row>
    <row r="126" spans="2:11" s="1" customFormat="1" ht="15" customHeight="1">
      <c r="B126" s="239"/>
      <c r="C126" s="196" t="s">
        <v>875</v>
      </c>
      <c r="D126" s="216"/>
      <c r="E126" s="216"/>
      <c r="F126" s="217" t="s">
        <v>872</v>
      </c>
      <c r="G126" s="196"/>
      <c r="H126" s="196" t="s">
        <v>912</v>
      </c>
      <c r="I126" s="196" t="s">
        <v>874</v>
      </c>
      <c r="J126" s="196">
        <v>120</v>
      </c>
      <c r="K126" s="242"/>
    </row>
    <row r="127" spans="2:11" s="1" customFormat="1" ht="15" customHeight="1">
      <c r="B127" s="239"/>
      <c r="C127" s="196" t="s">
        <v>921</v>
      </c>
      <c r="D127" s="196"/>
      <c r="E127" s="196"/>
      <c r="F127" s="217" t="s">
        <v>872</v>
      </c>
      <c r="G127" s="196"/>
      <c r="H127" s="196" t="s">
        <v>922</v>
      </c>
      <c r="I127" s="196" t="s">
        <v>874</v>
      </c>
      <c r="J127" s="196" t="s">
        <v>923</v>
      </c>
      <c r="K127" s="242"/>
    </row>
    <row r="128" spans="2:11" s="1" customFormat="1" ht="15" customHeight="1">
      <c r="B128" s="239"/>
      <c r="C128" s="196" t="s">
        <v>820</v>
      </c>
      <c r="D128" s="196"/>
      <c r="E128" s="196"/>
      <c r="F128" s="217" t="s">
        <v>872</v>
      </c>
      <c r="G128" s="196"/>
      <c r="H128" s="196" t="s">
        <v>924</v>
      </c>
      <c r="I128" s="196" t="s">
        <v>874</v>
      </c>
      <c r="J128" s="196" t="s">
        <v>923</v>
      </c>
      <c r="K128" s="242"/>
    </row>
    <row r="129" spans="2:11" s="1" customFormat="1" ht="15" customHeight="1">
      <c r="B129" s="239"/>
      <c r="C129" s="196" t="s">
        <v>883</v>
      </c>
      <c r="D129" s="196"/>
      <c r="E129" s="196"/>
      <c r="F129" s="217" t="s">
        <v>878</v>
      </c>
      <c r="G129" s="196"/>
      <c r="H129" s="196" t="s">
        <v>884</v>
      </c>
      <c r="I129" s="196" t="s">
        <v>874</v>
      </c>
      <c r="J129" s="196">
        <v>15</v>
      </c>
      <c r="K129" s="242"/>
    </row>
    <row r="130" spans="2:11" s="1" customFormat="1" ht="15" customHeight="1">
      <c r="B130" s="239"/>
      <c r="C130" s="220" t="s">
        <v>885</v>
      </c>
      <c r="D130" s="220"/>
      <c r="E130" s="220"/>
      <c r="F130" s="221" t="s">
        <v>878</v>
      </c>
      <c r="G130" s="220"/>
      <c r="H130" s="220" t="s">
        <v>886</v>
      </c>
      <c r="I130" s="220" t="s">
        <v>874</v>
      </c>
      <c r="J130" s="220">
        <v>15</v>
      </c>
      <c r="K130" s="242"/>
    </row>
    <row r="131" spans="2:11" s="1" customFormat="1" ht="15" customHeight="1">
      <c r="B131" s="239"/>
      <c r="C131" s="220" t="s">
        <v>887</v>
      </c>
      <c r="D131" s="220"/>
      <c r="E131" s="220"/>
      <c r="F131" s="221" t="s">
        <v>878</v>
      </c>
      <c r="G131" s="220"/>
      <c r="H131" s="220" t="s">
        <v>888</v>
      </c>
      <c r="I131" s="220" t="s">
        <v>874</v>
      </c>
      <c r="J131" s="220">
        <v>20</v>
      </c>
      <c r="K131" s="242"/>
    </row>
    <row r="132" spans="2:11" s="1" customFormat="1" ht="15" customHeight="1">
      <c r="B132" s="239"/>
      <c r="C132" s="220" t="s">
        <v>889</v>
      </c>
      <c r="D132" s="220"/>
      <c r="E132" s="220"/>
      <c r="F132" s="221" t="s">
        <v>878</v>
      </c>
      <c r="G132" s="220"/>
      <c r="H132" s="220" t="s">
        <v>890</v>
      </c>
      <c r="I132" s="220" t="s">
        <v>874</v>
      </c>
      <c r="J132" s="220">
        <v>20</v>
      </c>
      <c r="K132" s="242"/>
    </row>
    <row r="133" spans="2:11" s="1" customFormat="1" ht="15" customHeight="1">
      <c r="B133" s="239"/>
      <c r="C133" s="196" t="s">
        <v>877</v>
      </c>
      <c r="D133" s="196"/>
      <c r="E133" s="196"/>
      <c r="F133" s="217" t="s">
        <v>878</v>
      </c>
      <c r="G133" s="196"/>
      <c r="H133" s="196" t="s">
        <v>912</v>
      </c>
      <c r="I133" s="196" t="s">
        <v>874</v>
      </c>
      <c r="J133" s="196">
        <v>50</v>
      </c>
      <c r="K133" s="242"/>
    </row>
    <row r="134" spans="2:11" s="1" customFormat="1" ht="15" customHeight="1">
      <c r="B134" s="239"/>
      <c r="C134" s="196" t="s">
        <v>891</v>
      </c>
      <c r="D134" s="196"/>
      <c r="E134" s="196"/>
      <c r="F134" s="217" t="s">
        <v>878</v>
      </c>
      <c r="G134" s="196"/>
      <c r="H134" s="196" t="s">
        <v>912</v>
      </c>
      <c r="I134" s="196" t="s">
        <v>874</v>
      </c>
      <c r="J134" s="196">
        <v>50</v>
      </c>
      <c r="K134" s="242"/>
    </row>
    <row r="135" spans="2:11" s="1" customFormat="1" ht="15" customHeight="1">
      <c r="B135" s="239"/>
      <c r="C135" s="196" t="s">
        <v>897</v>
      </c>
      <c r="D135" s="196"/>
      <c r="E135" s="196"/>
      <c r="F135" s="217" t="s">
        <v>878</v>
      </c>
      <c r="G135" s="196"/>
      <c r="H135" s="196" t="s">
        <v>912</v>
      </c>
      <c r="I135" s="196" t="s">
        <v>874</v>
      </c>
      <c r="J135" s="196">
        <v>50</v>
      </c>
      <c r="K135" s="242"/>
    </row>
    <row r="136" spans="2:11" s="1" customFormat="1" ht="15" customHeight="1">
      <c r="B136" s="239"/>
      <c r="C136" s="196" t="s">
        <v>899</v>
      </c>
      <c r="D136" s="196"/>
      <c r="E136" s="196"/>
      <c r="F136" s="217" t="s">
        <v>878</v>
      </c>
      <c r="G136" s="196"/>
      <c r="H136" s="196" t="s">
        <v>912</v>
      </c>
      <c r="I136" s="196" t="s">
        <v>874</v>
      </c>
      <c r="J136" s="196">
        <v>50</v>
      </c>
      <c r="K136" s="242"/>
    </row>
    <row r="137" spans="2:11" s="1" customFormat="1" ht="15" customHeight="1">
      <c r="B137" s="239"/>
      <c r="C137" s="196" t="s">
        <v>900</v>
      </c>
      <c r="D137" s="196"/>
      <c r="E137" s="196"/>
      <c r="F137" s="217" t="s">
        <v>878</v>
      </c>
      <c r="G137" s="196"/>
      <c r="H137" s="196" t="s">
        <v>925</v>
      </c>
      <c r="I137" s="196" t="s">
        <v>874</v>
      </c>
      <c r="J137" s="196">
        <v>255</v>
      </c>
      <c r="K137" s="242"/>
    </row>
    <row r="138" spans="2:11" s="1" customFormat="1" ht="15" customHeight="1">
      <c r="B138" s="239"/>
      <c r="C138" s="196" t="s">
        <v>902</v>
      </c>
      <c r="D138" s="196"/>
      <c r="E138" s="196"/>
      <c r="F138" s="217" t="s">
        <v>872</v>
      </c>
      <c r="G138" s="196"/>
      <c r="H138" s="196" t="s">
        <v>926</v>
      </c>
      <c r="I138" s="196" t="s">
        <v>904</v>
      </c>
      <c r="J138" s="196"/>
      <c r="K138" s="242"/>
    </row>
    <row r="139" spans="2:11" s="1" customFormat="1" ht="15" customHeight="1">
      <c r="B139" s="239"/>
      <c r="C139" s="196" t="s">
        <v>905</v>
      </c>
      <c r="D139" s="196"/>
      <c r="E139" s="196"/>
      <c r="F139" s="217" t="s">
        <v>872</v>
      </c>
      <c r="G139" s="196"/>
      <c r="H139" s="196" t="s">
        <v>927</v>
      </c>
      <c r="I139" s="196" t="s">
        <v>907</v>
      </c>
      <c r="J139" s="196"/>
      <c r="K139" s="242"/>
    </row>
    <row r="140" spans="2:11" s="1" customFormat="1" ht="15" customHeight="1">
      <c r="B140" s="239"/>
      <c r="C140" s="196" t="s">
        <v>908</v>
      </c>
      <c r="D140" s="196"/>
      <c r="E140" s="196"/>
      <c r="F140" s="217" t="s">
        <v>872</v>
      </c>
      <c r="G140" s="196"/>
      <c r="H140" s="196" t="s">
        <v>908</v>
      </c>
      <c r="I140" s="196" t="s">
        <v>907</v>
      </c>
      <c r="J140" s="196"/>
      <c r="K140" s="242"/>
    </row>
    <row r="141" spans="2:11" s="1" customFormat="1" ht="15" customHeight="1">
      <c r="B141" s="239"/>
      <c r="C141" s="196" t="s">
        <v>38</v>
      </c>
      <c r="D141" s="196"/>
      <c r="E141" s="196"/>
      <c r="F141" s="217" t="s">
        <v>872</v>
      </c>
      <c r="G141" s="196"/>
      <c r="H141" s="196" t="s">
        <v>928</v>
      </c>
      <c r="I141" s="196" t="s">
        <v>907</v>
      </c>
      <c r="J141" s="196"/>
      <c r="K141" s="242"/>
    </row>
    <row r="142" spans="2:11" s="1" customFormat="1" ht="15" customHeight="1">
      <c r="B142" s="239"/>
      <c r="C142" s="196" t="s">
        <v>929</v>
      </c>
      <c r="D142" s="196"/>
      <c r="E142" s="196"/>
      <c r="F142" s="217" t="s">
        <v>872</v>
      </c>
      <c r="G142" s="196"/>
      <c r="H142" s="196" t="s">
        <v>930</v>
      </c>
      <c r="I142" s="196" t="s">
        <v>907</v>
      </c>
      <c r="J142" s="196"/>
      <c r="K142" s="242"/>
    </row>
    <row r="143" spans="2:11" s="1" customFormat="1" ht="15" customHeight="1">
      <c r="B143" s="243"/>
      <c r="C143" s="244"/>
      <c r="D143" s="244"/>
      <c r="E143" s="244"/>
      <c r="F143" s="244"/>
      <c r="G143" s="244"/>
      <c r="H143" s="244"/>
      <c r="I143" s="244"/>
      <c r="J143" s="244"/>
      <c r="K143" s="245"/>
    </row>
    <row r="144" spans="2:11" s="1" customFormat="1" ht="18.75" customHeight="1">
      <c r="B144" s="230"/>
      <c r="C144" s="230"/>
      <c r="D144" s="230"/>
      <c r="E144" s="230"/>
      <c r="F144" s="231"/>
      <c r="G144" s="230"/>
      <c r="H144" s="230"/>
      <c r="I144" s="230"/>
      <c r="J144" s="230"/>
      <c r="K144" s="230"/>
    </row>
    <row r="145" spans="2:11" s="1" customFormat="1" ht="18.75" customHeight="1">
      <c r="B145" s="203"/>
      <c r="C145" s="203"/>
      <c r="D145" s="203"/>
      <c r="E145" s="203"/>
      <c r="F145" s="203"/>
      <c r="G145" s="203"/>
      <c r="H145" s="203"/>
      <c r="I145" s="203"/>
      <c r="J145" s="203"/>
      <c r="K145" s="203"/>
    </row>
    <row r="146" spans="2:11" s="1" customFormat="1" ht="7.5" customHeight="1">
      <c r="B146" s="204"/>
      <c r="C146" s="205"/>
      <c r="D146" s="205"/>
      <c r="E146" s="205"/>
      <c r="F146" s="205"/>
      <c r="G146" s="205"/>
      <c r="H146" s="205"/>
      <c r="I146" s="205"/>
      <c r="J146" s="205"/>
      <c r="K146" s="206"/>
    </row>
    <row r="147" spans="2:11" s="1" customFormat="1" ht="45" customHeight="1">
      <c r="B147" s="207"/>
      <c r="C147" s="317" t="s">
        <v>931</v>
      </c>
      <c r="D147" s="317"/>
      <c r="E147" s="317"/>
      <c r="F147" s="317"/>
      <c r="G147" s="317"/>
      <c r="H147" s="317"/>
      <c r="I147" s="317"/>
      <c r="J147" s="317"/>
      <c r="K147" s="208"/>
    </row>
    <row r="148" spans="2:11" s="1" customFormat="1" ht="17.25" customHeight="1">
      <c r="B148" s="207"/>
      <c r="C148" s="209" t="s">
        <v>866</v>
      </c>
      <c r="D148" s="209"/>
      <c r="E148" s="209"/>
      <c r="F148" s="209" t="s">
        <v>867</v>
      </c>
      <c r="G148" s="210"/>
      <c r="H148" s="209" t="s">
        <v>54</v>
      </c>
      <c r="I148" s="209" t="s">
        <v>57</v>
      </c>
      <c r="J148" s="209" t="s">
        <v>868</v>
      </c>
      <c r="K148" s="208"/>
    </row>
    <row r="149" spans="2:11" s="1" customFormat="1" ht="17.25" customHeight="1">
      <c r="B149" s="207"/>
      <c r="C149" s="211" t="s">
        <v>869</v>
      </c>
      <c r="D149" s="211"/>
      <c r="E149" s="211"/>
      <c r="F149" s="212" t="s">
        <v>870</v>
      </c>
      <c r="G149" s="213"/>
      <c r="H149" s="211"/>
      <c r="I149" s="211"/>
      <c r="J149" s="211" t="s">
        <v>871</v>
      </c>
      <c r="K149" s="208"/>
    </row>
    <row r="150" spans="2:11" s="1" customFormat="1" ht="5.25" customHeight="1">
      <c r="B150" s="219"/>
      <c r="C150" s="214"/>
      <c r="D150" s="214"/>
      <c r="E150" s="214"/>
      <c r="F150" s="214"/>
      <c r="G150" s="215"/>
      <c r="H150" s="214"/>
      <c r="I150" s="214"/>
      <c r="J150" s="214"/>
      <c r="K150" s="242"/>
    </row>
    <row r="151" spans="2:11" s="1" customFormat="1" ht="15" customHeight="1">
      <c r="B151" s="219"/>
      <c r="C151" s="246" t="s">
        <v>875</v>
      </c>
      <c r="D151" s="196"/>
      <c r="E151" s="196"/>
      <c r="F151" s="247" t="s">
        <v>872</v>
      </c>
      <c r="G151" s="196"/>
      <c r="H151" s="246" t="s">
        <v>912</v>
      </c>
      <c r="I151" s="246" t="s">
        <v>874</v>
      </c>
      <c r="J151" s="246">
        <v>120</v>
      </c>
      <c r="K151" s="242"/>
    </row>
    <row r="152" spans="2:11" s="1" customFormat="1" ht="15" customHeight="1">
      <c r="B152" s="219"/>
      <c r="C152" s="246" t="s">
        <v>921</v>
      </c>
      <c r="D152" s="196"/>
      <c r="E152" s="196"/>
      <c r="F152" s="247" t="s">
        <v>872</v>
      </c>
      <c r="G152" s="196"/>
      <c r="H152" s="246" t="s">
        <v>932</v>
      </c>
      <c r="I152" s="246" t="s">
        <v>874</v>
      </c>
      <c r="J152" s="246" t="s">
        <v>923</v>
      </c>
      <c r="K152" s="242"/>
    </row>
    <row r="153" spans="2:11" s="1" customFormat="1" ht="15" customHeight="1">
      <c r="B153" s="219"/>
      <c r="C153" s="246" t="s">
        <v>820</v>
      </c>
      <c r="D153" s="196"/>
      <c r="E153" s="196"/>
      <c r="F153" s="247" t="s">
        <v>872</v>
      </c>
      <c r="G153" s="196"/>
      <c r="H153" s="246" t="s">
        <v>933</v>
      </c>
      <c r="I153" s="246" t="s">
        <v>874</v>
      </c>
      <c r="J153" s="246" t="s">
        <v>923</v>
      </c>
      <c r="K153" s="242"/>
    </row>
    <row r="154" spans="2:11" s="1" customFormat="1" ht="15" customHeight="1">
      <c r="B154" s="219"/>
      <c r="C154" s="246" t="s">
        <v>877</v>
      </c>
      <c r="D154" s="196"/>
      <c r="E154" s="196"/>
      <c r="F154" s="247" t="s">
        <v>878</v>
      </c>
      <c r="G154" s="196"/>
      <c r="H154" s="246" t="s">
        <v>912</v>
      </c>
      <c r="I154" s="246" t="s">
        <v>874</v>
      </c>
      <c r="J154" s="246">
        <v>50</v>
      </c>
      <c r="K154" s="242"/>
    </row>
    <row r="155" spans="2:11" s="1" customFormat="1" ht="15" customHeight="1">
      <c r="B155" s="219"/>
      <c r="C155" s="246" t="s">
        <v>880</v>
      </c>
      <c r="D155" s="196"/>
      <c r="E155" s="196"/>
      <c r="F155" s="247" t="s">
        <v>872</v>
      </c>
      <c r="G155" s="196"/>
      <c r="H155" s="246" t="s">
        <v>912</v>
      </c>
      <c r="I155" s="246" t="s">
        <v>882</v>
      </c>
      <c r="J155" s="246"/>
      <c r="K155" s="242"/>
    </row>
    <row r="156" spans="2:11" s="1" customFormat="1" ht="15" customHeight="1">
      <c r="B156" s="219"/>
      <c r="C156" s="246" t="s">
        <v>891</v>
      </c>
      <c r="D156" s="196"/>
      <c r="E156" s="196"/>
      <c r="F156" s="247" t="s">
        <v>878</v>
      </c>
      <c r="G156" s="196"/>
      <c r="H156" s="246" t="s">
        <v>912</v>
      </c>
      <c r="I156" s="246" t="s">
        <v>874</v>
      </c>
      <c r="J156" s="246">
        <v>50</v>
      </c>
      <c r="K156" s="242"/>
    </row>
    <row r="157" spans="2:11" s="1" customFormat="1" ht="15" customHeight="1">
      <c r="B157" s="219"/>
      <c r="C157" s="246" t="s">
        <v>899</v>
      </c>
      <c r="D157" s="196"/>
      <c r="E157" s="196"/>
      <c r="F157" s="247" t="s">
        <v>878</v>
      </c>
      <c r="G157" s="196"/>
      <c r="H157" s="246" t="s">
        <v>912</v>
      </c>
      <c r="I157" s="246" t="s">
        <v>874</v>
      </c>
      <c r="J157" s="246">
        <v>50</v>
      </c>
      <c r="K157" s="242"/>
    </row>
    <row r="158" spans="2:11" s="1" customFormat="1" ht="15" customHeight="1">
      <c r="B158" s="219"/>
      <c r="C158" s="246" t="s">
        <v>897</v>
      </c>
      <c r="D158" s="196"/>
      <c r="E158" s="196"/>
      <c r="F158" s="247" t="s">
        <v>878</v>
      </c>
      <c r="G158" s="196"/>
      <c r="H158" s="246" t="s">
        <v>912</v>
      </c>
      <c r="I158" s="246" t="s">
        <v>874</v>
      </c>
      <c r="J158" s="246">
        <v>50</v>
      </c>
      <c r="K158" s="242"/>
    </row>
    <row r="159" spans="2:11" s="1" customFormat="1" ht="15" customHeight="1">
      <c r="B159" s="219"/>
      <c r="C159" s="246" t="s">
        <v>87</v>
      </c>
      <c r="D159" s="196"/>
      <c r="E159" s="196"/>
      <c r="F159" s="247" t="s">
        <v>872</v>
      </c>
      <c r="G159" s="196"/>
      <c r="H159" s="246" t="s">
        <v>934</v>
      </c>
      <c r="I159" s="246" t="s">
        <v>874</v>
      </c>
      <c r="J159" s="246" t="s">
        <v>935</v>
      </c>
      <c r="K159" s="242"/>
    </row>
    <row r="160" spans="2:11" s="1" customFormat="1" ht="15" customHeight="1">
      <c r="B160" s="219"/>
      <c r="C160" s="246" t="s">
        <v>936</v>
      </c>
      <c r="D160" s="196"/>
      <c r="E160" s="196"/>
      <c r="F160" s="247" t="s">
        <v>872</v>
      </c>
      <c r="G160" s="196"/>
      <c r="H160" s="246" t="s">
        <v>937</v>
      </c>
      <c r="I160" s="246" t="s">
        <v>907</v>
      </c>
      <c r="J160" s="246"/>
      <c r="K160" s="242"/>
    </row>
    <row r="161" spans="2:11" s="1" customFormat="1" ht="15" customHeight="1">
      <c r="B161" s="248"/>
      <c r="C161" s="228"/>
      <c r="D161" s="228"/>
      <c r="E161" s="228"/>
      <c r="F161" s="228"/>
      <c r="G161" s="228"/>
      <c r="H161" s="228"/>
      <c r="I161" s="228"/>
      <c r="J161" s="228"/>
      <c r="K161" s="249"/>
    </row>
    <row r="162" spans="2:11" s="1" customFormat="1" ht="18.75" customHeight="1">
      <c r="B162" s="230"/>
      <c r="C162" s="240"/>
      <c r="D162" s="240"/>
      <c r="E162" s="240"/>
      <c r="F162" s="250"/>
      <c r="G162" s="240"/>
      <c r="H162" s="240"/>
      <c r="I162" s="240"/>
      <c r="J162" s="240"/>
      <c r="K162" s="230"/>
    </row>
    <row r="163" spans="2:11" s="1" customFormat="1" ht="18.75" customHeight="1">
      <c r="B163" s="203"/>
      <c r="C163" s="203"/>
      <c r="D163" s="203"/>
      <c r="E163" s="203"/>
      <c r="F163" s="203"/>
      <c r="G163" s="203"/>
      <c r="H163" s="203"/>
      <c r="I163" s="203"/>
      <c r="J163" s="203"/>
      <c r="K163" s="203"/>
    </row>
    <row r="164" spans="2:11" s="1" customFormat="1" ht="7.5" customHeight="1">
      <c r="B164" s="185"/>
      <c r="C164" s="186"/>
      <c r="D164" s="186"/>
      <c r="E164" s="186"/>
      <c r="F164" s="186"/>
      <c r="G164" s="186"/>
      <c r="H164" s="186"/>
      <c r="I164" s="186"/>
      <c r="J164" s="186"/>
      <c r="K164" s="187"/>
    </row>
    <row r="165" spans="2:11" s="1" customFormat="1" ht="45" customHeight="1">
      <c r="B165" s="188"/>
      <c r="C165" s="315" t="s">
        <v>938</v>
      </c>
      <c r="D165" s="315"/>
      <c r="E165" s="315"/>
      <c r="F165" s="315"/>
      <c r="G165" s="315"/>
      <c r="H165" s="315"/>
      <c r="I165" s="315"/>
      <c r="J165" s="315"/>
      <c r="K165" s="189"/>
    </row>
    <row r="166" spans="2:11" s="1" customFormat="1" ht="17.25" customHeight="1">
      <c r="B166" s="188"/>
      <c r="C166" s="209" t="s">
        <v>866</v>
      </c>
      <c r="D166" s="209"/>
      <c r="E166" s="209"/>
      <c r="F166" s="209" t="s">
        <v>867</v>
      </c>
      <c r="G166" s="251"/>
      <c r="H166" s="252" t="s">
        <v>54</v>
      </c>
      <c r="I166" s="252" t="s">
        <v>57</v>
      </c>
      <c r="J166" s="209" t="s">
        <v>868</v>
      </c>
      <c r="K166" s="189"/>
    </row>
    <row r="167" spans="2:11" s="1" customFormat="1" ht="17.25" customHeight="1">
      <c r="B167" s="190"/>
      <c r="C167" s="211" t="s">
        <v>869</v>
      </c>
      <c r="D167" s="211"/>
      <c r="E167" s="211"/>
      <c r="F167" s="212" t="s">
        <v>870</v>
      </c>
      <c r="G167" s="253"/>
      <c r="H167" s="254"/>
      <c r="I167" s="254"/>
      <c r="J167" s="211" t="s">
        <v>871</v>
      </c>
      <c r="K167" s="191"/>
    </row>
    <row r="168" spans="2:11" s="1" customFormat="1" ht="5.25" customHeight="1">
      <c r="B168" s="219"/>
      <c r="C168" s="214"/>
      <c r="D168" s="214"/>
      <c r="E168" s="214"/>
      <c r="F168" s="214"/>
      <c r="G168" s="215"/>
      <c r="H168" s="214"/>
      <c r="I168" s="214"/>
      <c r="J168" s="214"/>
      <c r="K168" s="242"/>
    </row>
    <row r="169" spans="2:11" s="1" customFormat="1" ht="15" customHeight="1">
      <c r="B169" s="219"/>
      <c r="C169" s="196" t="s">
        <v>875</v>
      </c>
      <c r="D169" s="196"/>
      <c r="E169" s="196"/>
      <c r="F169" s="217" t="s">
        <v>872</v>
      </c>
      <c r="G169" s="196"/>
      <c r="H169" s="196" t="s">
        <v>912</v>
      </c>
      <c r="I169" s="196" t="s">
        <v>874</v>
      </c>
      <c r="J169" s="196">
        <v>120</v>
      </c>
      <c r="K169" s="242"/>
    </row>
    <row r="170" spans="2:11" s="1" customFormat="1" ht="15" customHeight="1">
      <c r="B170" s="219"/>
      <c r="C170" s="196" t="s">
        <v>921</v>
      </c>
      <c r="D170" s="196"/>
      <c r="E170" s="196"/>
      <c r="F170" s="217" t="s">
        <v>872</v>
      </c>
      <c r="G170" s="196"/>
      <c r="H170" s="196" t="s">
        <v>922</v>
      </c>
      <c r="I170" s="196" t="s">
        <v>874</v>
      </c>
      <c r="J170" s="196" t="s">
        <v>923</v>
      </c>
      <c r="K170" s="242"/>
    </row>
    <row r="171" spans="2:11" s="1" customFormat="1" ht="15" customHeight="1">
      <c r="B171" s="219"/>
      <c r="C171" s="196" t="s">
        <v>820</v>
      </c>
      <c r="D171" s="196"/>
      <c r="E171" s="196"/>
      <c r="F171" s="217" t="s">
        <v>872</v>
      </c>
      <c r="G171" s="196"/>
      <c r="H171" s="196" t="s">
        <v>939</v>
      </c>
      <c r="I171" s="196" t="s">
        <v>874</v>
      </c>
      <c r="J171" s="196" t="s">
        <v>923</v>
      </c>
      <c r="K171" s="242"/>
    </row>
    <row r="172" spans="2:11" s="1" customFormat="1" ht="15" customHeight="1">
      <c r="B172" s="219"/>
      <c r="C172" s="196" t="s">
        <v>877</v>
      </c>
      <c r="D172" s="196"/>
      <c r="E172" s="196"/>
      <c r="F172" s="217" t="s">
        <v>878</v>
      </c>
      <c r="G172" s="196"/>
      <c r="H172" s="196" t="s">
        <v>939</v>
      </c>
      <c r="I172" s="196" t="s">
        <v>874</v>
      </c>
      <c r="J172" s="196">
        <v>50</v>
      </c>
      <c r="K172" s="242"/>
    </row>
    <row r="173" spans="2:11" s="1" customFormat="1" ht="15" customHeight="1">
      <c r="B173" s="219"/>
      <c r="C173" s="196" t="s">
        <v>880</v>
      </c>
      <c r="D173" s="196"/>
      <c r="E173" s="196"/>
      <c r="F173" s="217" t="s">
        <v>872</v>
      </c>
      <c r="G173" s="196"/>
      <c r="H173" s="196" t="s">
        <v>939</v>
      </c>
      <c r="I173" s="196" t="s">
        <v>882</v>
      </c>
      <c r="J173" s="196"/>
      <c r="K173" s="242"/>
    </row>
    <row r="174" spans="2:11" s="1" customFormat="1" ht="15" customHeight="1">
      <c r="B174" s="219"/>
      <c r="C174" s="196" t="s">
        <v>891</v>
      </c>
      <c r="D174" s="196"/>
      <c r="E174" s="196"/>
      <c r="F174" s="217" t="s">
        <v>878</v>
      </c>
      <c r="G174" s="196"/>
      <c r="H174" s="196" t="s">
        <v>939</v>
      </c>
      <c r="I174" s="196" t="s">
        <v>874</v>
      </c>
      <c r="J174" s="196">
        <v>50</v>
      </c>
      <c r="K174" s="242"/>
    </row>
    <row r="175" spans="2:11" s="1" customFormat="1" ht="15" customHeight="1">
      <c r="B175" s="219"/>
      <c r="C175" s="196" t="s">
        <v>899</v>
      </c>
      <c r="D175" s="196"/>
      <c r="E175" s="196"/>
      <c r="F175" s="217" t="s">
        <v>878</v>
      </c>
      <c r="G175" s="196"/>
      <c r="H175" s="196" t="s">
        <v>939</v>
      </c>
      <c r="I175" s="196" t="s">
        <v>874</v>
      </c>
      <c r="J175" s="196">
        <v>50</v>
      </c>
      <c r="K175" s="242"/>
    </row>
    <row r="176" spans="2:11" s="1" customFormat="1" ht="15" customHeight="1">
      <c r="B176" s="219"/>
      <c r="C176" s="196" t="s">
        <v>897</v>
      </c>
      <c r="D176" s="196"/>
      <c r="E176" s="196"/>
      <c r="F176" s="217" t="s">
        <v>878</v>
      </c>
      <c r="G176" s="196"/>
      <c r="H176" s="196" t="s">
        <v>939</v>
      </c>
      <c r="I176" s="196" t="s">
        <v>874</v>
      </c>
      <c r="J176" s="196">
        <v>50</v>
      </c>
      <c r="K176" s="242"/>
    </row>
    <row r="177" spans="2:11" s="1" customFormat="1" ht="15" customHeight="1">
      <c r="B177" s="219"/>
      <c r="C177" s="196" t="s">
        <v>108</v>
      </c>
      <c r="D177" s="196"/>
      <c r="E177" s="196"/>
      <c r="F177" s="217" t="s">
        <v>872</v>
      </c>
      <c r="G177" s="196"/>
      <c r="H177" s="196" t="s">
        <v>940</v>
      </c>
      <c r="I177" s="196" t="s">
        <v>941</v>
      </c>
      <c r="J177" s="196"/>
      <c r="K177" s="242"/>
    </row>
    <row r="178" spans="2:11" s="1" customFormat="1" ht="15" customHeight="1">
      <c r="B178" s="219"/>
      <c r="C178" s="196" t="s">
        <v>57</v>
      </c>
      <c r="D178" s="196"/>
      <c r="E178" s="196"/>
      <c r="F178" s="217" t="s">
        <v>872</v>
      </c>
      <c r="G178" s="196"/>
      <c r="H178" s="196" t="s">
        <v>942</v>
      </c>
      <c r="I178" s="196" t="s">
        <v>943</v>
      </c>
      <c r="J178" s="196">
        <v>1</v>
      </c>
      <c r="K178" s="242"/>
    </row>
    <row r="179" spans="2:11" s="1" customFormat="1" ht="15" customHeight="1">
      <c r="B179" s="219"/>
      <c r="C179" s="196" t="s">
        <v>53</v>
      </c>
      <c r="D179" s="196"/>
      <c r="E179" s="196"/>
      <c r="F179" s="217" t="s">
        <v>872</v>
      </c>
      <c r="G179" s="196"/>
      <c r="H179" s="196" t="s">
        <v>944</v>
      </c>
      <c r="I179" s="196" t="s">
        <v>874</v>
      </c>
      <c r="J179" s="196">
        <v>20</v>
      </c>
      <c r="K179" s="242"/>
    </row>
    <row r="180" spans="2:11" s="1" customFormat="1" ht="15" customHeight="1">
      <c r="B180" s="219"/>
      <c r="C180" s="196" t="s">
        <v>54</v>
      </c>
      <c r="D180" s="196"/>
      <c r="E180" s="196"/>
      <c r="F180" s="217" t="s">
        <v>872</v>
      </c>
      <c r="G180" s="196"/>
      <c r="H180" s="196" t="s">
        <v>945</v>
      </c>
      <c r="I180" s="196" t="s">
        <v>874</v>
      </c>
      <c r="J180" s="196">
        <v>255</v>
      </c>
      <c r="K180" s="242"/>
    </row>
    <row r="181" spans="2:11" s="1" customFormat="1" ht="15" customHeight="1">
      <c r="B181" s="219"/>
      <c r="C181" s="196" t="s">
        <v>109</v>
      </c>
      <c r="D181" s="196"/>
      <c r="E181" s="196"/>
      <c r="F181" s="217" t="s">
        <v>872</v>
      </c>
      <c r="G181" s="196"/>
      <c r="H181" s="196" t="s">
        <v>836</v>
      </c>
      <c r="I181" s="196" t="s">
        <v>874</v>
      </c>
      <c r="J181" s="196">
        <v>10</v>
      </c>
      <c r="K181" s="242"/>
    </row>
    <row r="182" spans="2:11" s="1" customFormat="1" ht="15" customHeight="1">
      <c r="B182" s="219"/>
      <c r="C182" s="196" t="s">
        <v>110</v>
      </c>
      <c r="D182" s="196"/>
      <c r="E182" s="196"/>
      <c r="F182" s="217" t="s">
        <v>872</v>
      </c>
      <c r="G182" s="196"/>
      <c r="H182" s="196" t="s">
        <v>946</v>
      </c>
      <c r="I182" s="196" t="s">
        <v>907</v>
      </c>
      <c r="J182" s="196"/>
      <c r="K182" s="242"/>
    </row>
    <row r="183" spans="2:11" s="1" customFormat="1" ht="15" customHeight="1">
      <c r="B183" s="219"/>
      <c r="C183" s="196" t="s">
        <v>947</v>
      </c>
      <c r="D183" s="196"/>
      <c r="E183" s="196"/>
      <c r="F183" s="217" t="s">
        <v>872</v>
      </c>
      <c r="G183" s="196"/>
      <c r="H183" s="196" t="s">
        <v>948</v>
      </c>
      <c r="I183" s="196" t="s">
        <v>907</v>
      </c>
      <c r="J183" s="196"/>
      <c r="K183" s="242"/>
    </row>
    <row r="184" spans="2:11" s="1" customFormat="1" ht="15" customHeight="1">
      <c r="B184" s="219"/>
      <c r="C184" s="196" t="s">
        <v>936</v>
      </c>
      <c r="D184" s="196"/>
      <c r="E184" s="196"/>
      <c r="F184" s="217" t="s">
        <v>872</v>
      </c>
      <c r="G184" s="196"/>
      <c r="H184" s="196" t="s">
        <v>949</v>
      </c>
      <c r="I184" s="196" t="s">
        <v>907</v>
      </c>
      <c r="J184" s="196"/>
      <c r="K184" s="242"/>
    </row>
    <row r="185" spans="2:11" s="1" customFormat="1" ht="15" customHeight="1">
      <c r="B185" s="219"/>
      <c r="C185" s="196" t="s">
        <v>112</v>
      </c>
      <c r="D185" s="196"/>
      <c r="E185" s="196"/>
      <c r="F185" s="217" t="s">
        <v>878</v>
      </c>
      <c r="G185" s="196"/>
      <c r="H185" s="196" t="s">
        <v>950</v>
      </c>
      <c r="I185" s="196" t="s">
        <v>874</v>
      </c>
      <c r="J185" s="196">
        <v>50</v>
      </c>
      <c r="K185" s="242"/>
    </row>
    <row r="186" spans="2:11" s="1" customFormat="1" ht="15" customHeight="1">
      <c r="B186" s="219"/>
      <c r="C186" s="196" t="s">
        <v>951</v>
      </c>
      <c r="D186" s="196"/>
      <c r="E186" s="196"/>
      <c r="F186" s="217" t="s">
        <v>878</v>
      </c>
      <c r="G186" s="196"/>
      <c r="H186" s="196" t="s">
        <v>952</v>
      </c>
      <c r="I186" s="196" t="s">
        <v>953</v>
      </c>
      <c r="J186" s="196"/>
      <c r="K186" s="242"/>
    </row>
    <row r="187" spans="2:11" s="1" customFormat="1" ht="15" customHeight="1">
      <c r="B187" s="219"/>
      <c r="C187" s="196" t="s">
        <v>954</v>
      </c>
      <c r="D187" s="196"/>
      <c r="E187" s="196"/>
      <c r="F187" s="217" t="s">
        <v>878</v>
      </c>
      <c r="G187" s="196"/>
      <c r="H187" s="196" t="s">
        <v>955</v>
      </c>
      <c r="I187" s="196" t="s">
        <v>953</v>
      </c>
      <c r="J187" s="196"/>
      <c r="K187" s="242"/>
    </row>
    <row r="188" spans="2:11" s="1" customFormat="1" ht="15" customHeight="1">
      <c r="B188" s="219"/>
      <c r="C188" s="196" t="s">
        <v>956</v>
      </c>
      <c r="D188" s="196"/>
      <c r="E188" s="196"/>
      <c r="F188" s="217" t="s">
        <v>878</v>
      </c>
      <c r="G188" s="196"/>
      <c r="H188" s="196" t="s">
        <v>957</v>
      </c>
      <c r="I188" s="196" t="s">
        <v>953</v>
      </c>
      <c r="J188" s="196"/>
      <c r="K188" s="242"/>
    </row>
    <row r="189" spans="2:11" s="1" customFormat="1" ht="15" customHeight="1">
      <c r="B189" s="219"/>
      <c r="C189" s="255" t="s">
        <v>958</v>
      </c>
      <c r="D189" s="196"/>
      <c r="E189" s="196"/>
      <c r="F189" s="217" t="s">
        <v>878</v>
      </c>
      <c r="G189" s="196"/>
      <c r="H189" s="196" t="s">
        <v>959</v>
      </c>
      <c r="I189" s="196" t="s">
        <v>960</v>
      </c>
      <c r="J189" s="256" t="s">
        <v>961</v>
      </c>
      <c r="K189" s="242"/>
    </row>
    <row r="190" spans="2:11" s="16" customFormat="1" ht="15" customHeight="1">
      <c r="B190" s="257"/>
      <c r="C190" s="258" t="s">
        <v>962</v>
      </c>
      <c r="D190" s="259"/>
      <c r="E190" s="259"/>
      <c r="F190" s="260" t="s">
        <v>878</v>
      </c>
      <c r="G190" s="259"/>
      <c r="H190" s="259" t="s">
        <v>963</v>
      </c>
      <c r="I190" s="259" t="s">
        <v>960</v>
      </c>
      <c r="J190" s="261" t="s">
        <v>961</v>
      </c>
      <c r="K190" s="262"/>
    </row>
    <row r="191" spans="2:11" s="1" customFormat="1" ht="15" customHeight="1">
      <c r="B191" s="219"/>
      <c r="C191" s="255" t="s">
        <v>42</v>
      </c>
      <c r="D191" s="196"/>
      <c r="E191" s="196"/>
      <c r="F191" s="217" t="s">
        <v>872</v>
      </c>
      <c r="G191" s="196"/>
      <c r="H191" s="193" t="s">
        <v>964</v>
      </c>
      <c r="I191" s="196" t="s">
        <v>965</v>
      </c>
      <c r="J191" s="196"/>
      <c r="K191" s="242"/>
    </row>
    <row r="192" spans="2:11" s="1" customFormat="1" ht="15" customHeight="1">
      <c r="B192" s="219"/>
      <c r="C192" s="255" t="s">
        <v>966</v>
      </c>
      <c r="D192" s="196"/>
      <c r="E192" s="196"/>
      <c r="F192" s="217" t="s">
        <v>872</v>
      </c>
      <c r="G192" s="196"/>
      <c r="H192" s="196" t="s">
        <v>967</v>
      </c>
      <c r="I192" s="196" t="s">
        <v>907</v>
      </c>
      <c r="J192" s="196"/>
      <c r="K192" s="242"/>
    </row>
    <row r="193" spans="2:11" s="1" customFormat="1" ht="15" customHeight="1">
      <c r="B193" s="219"/>
      <c r="C193" s="255" t="s">
        <v>968</v>
      </c>
      <c r="D193" s="196"/>
      <c r="E193" s="196"/>
      <c r="F193" s="217" t="s">
        <v>872</v>
      </c>
      <c r="G193" s="196"/>
      <c r="H193" s="196" t="s">
        <v>969</v>
      </c>
      <c r="I193" s="196" t="s">
        <v>907</v>
      </c>
      <c r="J193" s="196"/>
      <c r="K193" s="242"/>
    </row>
    <row r="194" spans="2:11" s="1" customFormat="1" ht="15" customHeight="1">
      <c r="B194" s="219"/>
      <c r="C194" s="255" t="s">
        <v>970</v>
      </c>
      <c r="D194" s="196"/>
      <c r="E194" s="196"/>
      <c r="F194" s="217" t="s">
        <v>878</v>
      </c>
      <c r="G194" s="196"/>
      <c r="H194" s="196" t="s">
        <v>971</v>
      </c>
      <c r="I194" s="196" t="s">
        <v>907</v>
      </c>
      <c r="J194" s="196"/>
      <c r="K194" s="242"/>
    </row>
    <row r="195" spans="2:11" s="1" customFormat="1" ht="15" customHeight="1">
      <c r="B195" s="248"/>
      <c r="C195" s="263"/>
      <c r="D195" s="228"/>
      <c r="E195" s="228"/>
      <c r="F195" s="228"/>
      <c r="G195" s="228"/>
      <c r="H195" s="228"/>
      <c r="I195" s="228"/>
      <c r="J195" s="228"/>
      <c r="K195" s="249"/>
    </row>
    <row r="196" spans="2:11" s="1" customFormat="1" ht="18.75" customHeight="1">
      <c r="B196" s="230"/>
      <c r="C196" s="240"/>
      <c r="D196" s="240"/>
      <c r="E196" s="240"/>
      <c r="F196" s="250"/>
      <c r="G196" s="240"/>
      <c r="H196" s="240"/>
      <c r="I196" s="240"/>
      <c r="J196" s="240"/>
      <c r="K196" s="230"/>
    </row>
    <row r="197" spans="2:11" s="1" customFormat="1" ht="18.75" customHeight="1">
      <c r="B197" s="230"/>
      <c r="C197" s="240"/>
      <c r="D197" s="240"/>
      <c r="E197" s="240"/>
      <c r="F197" s="250"/>
      <c r="G197" s="240"/>
      <c r="H197" s="240"/>
      <c r="I197" s="240"/>
      <c r="J197" s="240"/>
      <c r="K197" s="230"/>
    </row>
    <row r="198" spans="2:11" s="1" customFormat="1" ht="18.75" customHeight="1">
      <c r="B198" s="203"/>
      <c r="C198" s="203"/>
      <c r="D198" s="203"/>
      <c r="E198" s="203"/>
      <c r="F198" s="203"/>
      <c r="G198" s="203"/>
      <c r="H198" s="203"/>
      <c r="I198" s="203"/>
      <c r="J198" s="203"/>
      <c r="K198" s="203"/>
    </row>
    <row r="199" spans="2:11" s="1" customFormat="1" ht="12">
      <c r="B199" s="185"/>
      <c r="C199" s="186"/>
      <c r="D199" s="186"/>
      <c r="E199" s="186"/>
      <c r="F199" s="186"/>
      <c r="G199" s="186"/>
      <c r="H199" s="186"/>
      <c r="I199" s="186"/>
      <c r="J199" s="186"/>
      <c r="K199" s="187"/>
    </row>
    <row r="200" spans="2:11" s="1" customFormat="1" ht="22.2">
      <c r="B200" s="188"/>
      <c r="C200" s="315" t="s">
        <v>972</v>
      </c>
      <c r="D200" s="315"/>
      <c r="E200" s="315"/>
      <c r="F200" s="315"/>
      <c r="G200" s="315"/>
      <c r="H200" s="315"/>
      <c r="I200" s="315"/>
      <c r="J200" s="315"/>
      <c r="K200" s="189"/>
    </row>
    <row r="201" spans="2:11" s="1" customFormat="1" ht="25.5" customHeight="1">
      <c r="B201" s="188"/>
      <c r="C201" s="264" t="s">
        <v>973</v>
      </c>
      <c r="D201" s="264"/>
      <c r="E201" s="264"/>
      <c r="F201" s="264" t="s">
        <v>974</v>
      </c>
      <c r="G201" s="265"/>
      <c r="H201" s="318" t="s">
        <v>975</v>
      </c>
      <c r="I201" s="318"/>
      <c r="J201" s="318"/>
      <c r="K201" s="189"/>
    </row>
    <row r="202" spans="2:11" s="1" customFormat="1" ht="5.25" customHeight="1">
      <c r="B202" s="219"/>
      <c r="C202" s="214"/>
      <c r="D202" s="214"/>
      <c r="E202" s="214"/>
      <c r="F202" s="214"/>
      <c r="G202" s="240"/>
      <c r="H202" s="214"/>
      <c r="I202" s="214"/>
      <c r="J202" s="214"/>
      <c r="K202" s="242"/>
    </row>
    <row r="203" spans="2:11" s="1" customFormat="1" ht="15" customHeight="1">
      <c r="B203" s="219"/>
      <c r="C203" s="196" t="s">
        <v>965</v>
      </c>
      <c r="D203" s="196"/>
      <c r="E203" s="196"/>
      <c r="F203" s="217" t="s">
        <v>43</v>
      </c>
      <c r="G203" s="196"/>
      <c r="H203" s="319" t="s">
        <v>976</v>
      </c>
      <c r="I203" s="319"/>
      <c r="J203" s="319"/>
      <c r="K203" s="242"/>
    </row>
    <row r="204" spans="2:11" s="1" customFormat="1" ht="15" customHeight="1">
      <c r="B204" s="219"/>
      <c r="C204" s="196"/>
      <c r="D204" s="196"/>
      <c r="E204" s="196"/>
      <c r="F204" s="217" t="s">
        <v>44</v>
      </c>
      <c r="G204" s="196"/>
      <c r="H204" s="319" t="s">
        <v>977</v>
      </c>
      <c r="I204" s="319"/>
      <c r="J204" s="319"/>
      <c r="K204" s="242"/>
    </row>
    <row r="205" spans="2:11" s="1" customFormat="1" ht="15" customHeight="1">
      <c r="B205" s="219"/>
      <c r="C205" s="196"/>
      <c r="D205" s="196"/>
      <c r="E205" s="196"/>
      <c r="F205" s="217" t="s">
        <v>47</v>
      </c>
      <c r="G205" s="196"/>
      <c r="H205" s="319" t="s">
        <v>978</v>
      </c>
      <c r="I205" s="319"/>
      <c r="J205" s="319"/>
      <c r="K205" s="242"/>
    </row>
    <row r="206" spans="2:11" s="1" customFormat="1" ht="15" customHeight="1">
      <c r="B206" s="219"/>
      <c r="C206" s="196"/>
      <c r="D206" s="196"/>
      <c r="E206" s="196"/>
      <c r="F206" s="217" t="s">
        <v>45</v>
      </c>
      <c r="G206" s="196"/>
      <c r="H206" s="319" t="s">
        <v>979</v>
      </c>
      <c r="I206" s="319"/>
      <c r="J206" s="319"/>
      <c r="K206" s="242"/>
    </row>
    <row r="207" spans="2:11" s="1" customFormat="1" ht="15" customHeight="1">
      <c r="B207" s="219"/>
      <c r="C207" s="196"/>
      <c r="D207" s="196"/>
      <c r="E207" s="196"/>
      <c r="F207" s="217" t="s">
        <v>46</v>
      </c>
      <c r="G207" s="196"/>
      <c r="H207" s="319" t="s">
        <v>980</v>
      </c>
      <c r="I207" s="319"/>
      <c r="J207" s="319"/>
      <c r="K207" s="242"/>
    </row>
    <row r="208" spans="2:11" s="1" customFormat="1" ht="15" customHeight="1">
      <c r="B208" s="219"/>
      <c r="C208" s="196"/>
      <c r="D208" s="196"/>
      <c r="E208" s="196"/>
      <c r="F208" s="217"/>
      <c r="G208" s="196"/>
      <c r="H208" s="196"/>
      <c r="I208" s="196"/>
      <c r="J208" s="196"/>
      <c r="K208" s="242"/>
    </row>
    <row r="209" spans="2:11" s="1" customFormat="1" ht="15" customHeight="1">
      <c r="B209" s="219"/>
      <c r="C209" s="196" t="s">
        <v>919</v>
      </c>
      <c r="D209" s="196"/>
      <c r="E209" s="196"/>
      <c r="F209" s="217" t="s">
        <v>79</v>
      </c>
      <c r="G209" s="196"/>
      <c r="H209" s="319" t="s">
        <v>981</v>
      </c>
      <c r="I209" s="319"/>
      <c r="J209" s="319"/>
      <c r="K209" s="242"/>
    </row>
    <row r="210" spans="2:11" s="1" customFormat="1" ht="15" customHeight="1">
      <c r="B210" s="219"/>
      <c r="C210" s="196"/>
      <c r="D210" s="196"/>
      <c r="E210" s="196"/>
      <c r="F210" s="217" t="s">
        <v>814</v>
      </c>
      <c r="G210" s="196"/>
      <c r="H210" s="319" t="s">
        <v>815</v>
      </c>
      <c r="I210" s="319"/>
      <c r="J210" s="319"/>
      <c r="K210" s="242"/>
    </row>
    <row r="211" spans="2:11" s="1" customFormat="1" ht="15" customHeight="1">
      <c r="B211" s="219"/>
      <c r="C211" s="196"/>
      <c r="D211" s="196"/>
      <c r="E211" s="196"/>
      <c r="F211" s="217" t="s">
        <v>812</v>
      </c>
      <c r="G211" s="196"/>
      <c r="H211" s="319" t="s">
        <v>982</v>
      </c>
      <c r="I211" s="319"/>
      <c r="J211" s="319"/>
      <c r="K211" s="242"/>
    </row>
    <row r="212" spans="2:11" s="1" customFormat="1" ht="15" customHeight="1">
      <c r="B212" s="266"/>
      <c r="C212" s="196"/>
      <c r="D212" s="196"/>
      <c r="E212" s="196"/>
      <c r="F212" s="217" t="s">
        <v>816</v>
      </c>
      <c r="G212" s="255"/>
      <c r="H212" s="320" t="s">
        <v>817</v>
      </c>
      <c r="I212" s="320"/>
      <c r="J212" s="320"/>
      <c r="K212" s="267"/>
    </row>
    <row r="213" spans="2:11" s="1" customFormat="1" ht="15" customHeight="1">
      <c r="B213" s="266"/>
      <c r="C213" s="196"/>
      <c r="D213" s="196"/>
      <c r="E213" s="196"/>
      <c r="F213" s="217" t="s">
        <v>818</v>
      </c>
      <c r="G213" s="255"/>
      <c r="H213" s="320" t="s">
        <v>983</v>
      </c>
      <c r="I213" s="320"/>
      <c r="J213" s="320"/>
      <c r="K213" s="267"/>
    </row>
    <row r="214" spans="2:11" s="1" customFormat="1" ht="15" customHeight="1">
      <c r="B214" s="266"/>
      <c r="C214" s="196"/>
      <c r="D214" s="196"/>
      <c r="E214" s="196"/>
      <c r="F214" s="217"/>
      <c r="G214" s="255"/>
      <c r="H214" s="246"/>
      <c r="I214" s="246"/>
      <c r="J214" s="246"/>
      <c r="K214" s="267"/>
    </row>
    <row r="215" spans="2:11" s="1" customFormat="1" ht="15" customHeight="1">
      <c r="B215" s="266"/>
      <c r="C215" s="196" t="s">
        <v>943</v>
      </c>
      <c r="D215" s="196"/>
      <c r="E215" s="196"/>
      <c r="F215" s="217">
        <v>1</v>
      </c>
      <c r="G215" s="255"/>
      <c r="H215" s="320" t="s">
        <v>984</v>
      </c>
      <c r="I215" s="320"/>
      <c r="J215" s="320"/>
      <c r="K215" s="267"/>
    </row>
    <row r="216" spans="2:11" s="1" customFormat="1" ht="15" customHeight="1">
      <c r="B216" s="266"/>
      <c r="C216" s="196"/>
      <c r="D216" s="196"/>
      <c r="E216" s="196"/>
      <c r="F216" s="217">
        <v>2</v>
      </c>
      <c r="G216" s="255"/>
      <c r="H216" s="320" t="s">
        <v>985</v>
      </c>
      <c r="I216" s="320"/>
      <c r="J216" s="320"/>
      <c r="K216" s="267"/>
    </row>
    <row r="217" spans="2:11" s="1" customFormat="1" ht="15" customHeight="1">
      <c r="B217" s="266"/>
      <c r="C217" s="196"/>
      <c r="D217" s="196"/>
      <c r="E217" s="196"/>
      <c r="F217" s="217">
        <v>3</v>
      </c>
      <c r="G217" s="255"/>
      <c r="H217" s="320" t="s">
        <v>986</v>
      </c>
      <c r="I217" s="320"/>
      <c r="J217" s="320"/>
      <c r="K217" s="267"/>
    </row>
    <row r="218" spans="2:11" s="1" customFormat="1" ht="15" customHeight="1">
      <c r="B218" s="266"/>
      <c r="C218" s="196"/>
      <c r="D218" s="196"/>
      <c r="E218" s="196"/>
      <c r="F218" s="217">
        <v>4</v>
      </c>
      <c r="G218" s="255"/>
      <c r="H218" s="320" t="s">
        <v>987</v>
      </c>
      <c r="I218" s="320"/>
      <c r="J218" s="320"/>
      <c r="K218" s="267"/>
    </row>
    <row r="219" spans="2:11" s="1" customFormat="1" ht="12.75" customHeight="1">
      <c r="B219" s="268"/>
      <c r="C219" s="269"/>
      <c r="D219" s="269"/>
      <c r="E219" s="269"/>
      <c r="F219" s="269"/>
      <c r="G219" s="269"/>
      <c r="H219" s="269"/>
      <c r="I219" s="269"/>
      <c r="J219" s="269"/>
      <c r="K219" s="270"/>
    </row>
  </sheetData>
  <sheetProtection formatCells="0" formatColumns="0" formatRows="0" insertColumns="0" insertRows="0" insertHyperlinks="0" deleteColumns="0" deleteRows="0" sort="0" autoFilter="0" pivotTables="0"/>
  <mergeCells count="77">
    <mergeCell ref="H217:J217"/>
    <mergeCell ref="H218:J218"/>
    <mergeCell ref="H216:J216"/>
    <mergeCell ref="H213:J213"/>
    <mergeCell ref="H212:J212"/>
    <mergeCell ref="H206:J206"/>
    <mergeCell ref="H207:J207"/>
    <mergeCell ref="H209:J209"/>
    <mergeCell ref="H211:J211"/>
    <mergeCell ref="H215:J215"/>
    <mergeCell ref="H210:J210"/>
    <mergeCell ref="C200:J200"/>
    <mergeCell ref="H201:J201"/>
    <mergeCell ref="H203:J203"/>
    <mergeCell ref="H204:J204"/>
    <mergeCell ref="H205:J205"/>
    <mergeCell ref="C75:J75"/>
    <mergeCell ref="C102:J102"/>
    <mergeCell ref="C122:J122"/>
    <mergeCell ref="C147:J147"/>
    <mergeCell ref="C165:J165"/>
    <mergeCell ref="D66:J66"/>
    <mergeCell ref="D67:J67"/>
    <mergeCell ref="D68:J68"/>
    <mergeCell ref="D69:J69"/>
    <mergeCell ref="D70:J70"/>
    <mergeCell ref="D60:J60"/>
    <mergeCell ref="D61:J61"/>
    <mergeCell ref="D62:J62"/>
    <mergeCell ref="D63:J63"/>
    <mergeCell ref="D65:J65"/>
    <mergeCell ref="C54:J54"/>
    <mergeCell ref="C55:J55"/>
    <mergeCell ref="C57:J57"/>
    <mergeCell ref="D58:J58"/>
    <mergeCell ref="D59:J59"/>
    <mergeCell ref="F23:J23"/>
    <mergeCell ref="C25:J25"/>
    <mergeCell ref="C26:J26"/>
    <mergeCell ref="D27:J27"/>
    <mergeCell ref="D28:J28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D47:J47"/>
    <mergeCell ref="E48:J48"/>
    <mergeCell ref="E49:J49"/>
    <mergeCell ref="E50:J50"/>
    <mergeCell ref="D51:J51"/>
    <mergeCell ref="G41:J41"/>
    <mergeCell ref="G42:J42"/>
    <mergeCell ref="G43:J43"/>
    <mergeCell ref="G44:J44"/>
    <mergeCell ref="G45:J45"/>
    <mergeCell ref="G36:J36"/>
    <mergeCell ref="G37:J37"/>
    <mergeCell ref="G38:J38"/>
    <mergeCell ref="G39:J39"/>
    <mergeCell ref="G40:J40"/>
    <mergeCell ref="D30:J30"/>
    <mergeCell ref="D31:J31"/>
    <mergeCell ref="D33:J33"/>
    <mergeCell ref="D34:J34"/>
    <mergeCell ref="D35:J35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SO 101 - Cyklostezka</vt:lpstr>
      <vt:lpstr>Pokyny pro vyplnění</vt:lpstr>
      <vt:lpstr>'Rekapitulace stavby'!Názvy_tisku</vt:lpstr>
      <vt:lpstr>'SO 101 - Cyklostezka'!Názvy_tisku</vt:lpstr>
      <vt:lpstr>'Pokyny pro vyplnění'!Oblast_tisku</vt:lpstr>
      <vt:lpstr>'Rekapitulace stavby'!Oblast_tisku</vt:lpstr>
      <vt:lpstr>'SO 101 - Cyklostezka'!Oblast_tisku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Jiřina Svobodová</dc:creator>
  <cp:lastModifiedBy>Riedl Daniel</cp:lastModifiedBy>
  <dcterms:created xsi:type="dcterms:W3CDTF">2025-11-24T12:54:16Z</dcterms:created>
  <dcterms:modified xsi:type="dcterms:W3CDTF">2025-11-24T13:24:23Z</dcterms:modified>
</cp:coreProperties>
</file>